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58" activeTab="1"/>
  </bookViews>
  <sheets>
    <sheet name="Лист1" sheetId="1" r:id="rId1"/>
    <sheet name="turg" sheetId="2" r:id="rId2"/>
  </sheets>
  <definedNames/>
  <calcPr fullCalcOnLoad="1"/>
</workbook>
</file>

<file path=xl/sharedStrings.xml><?xml version="1.0" encoding="utf-8"?>
<sst xmlns="http://schemas.openxmlformats.org/spreadsheetml/2006/main" count="608" uniqueCount="262">
  <si>
    <t>Землище</t>
  </si>
  <si>
    <t>V</t>
  </si>
  <si>
    <t>ІV</t>
  </si>
  <si>
    <t>ІІІ</t>
  </si>
  <si>
    <t>VІ</t>
  </si>
  <si>
    <t>VІІ</t>
  </si>
  <si>
    <t>Нива</t>
  </si>
  <si>
    <t>Герена</t>
  </si>
  <si>
    <t>Каракая</t>
  </si>
  <si>
    <t>Ченгеля</t>
  </si>
  <si>
    <t xml:space="preserve">ОБЩИНА СЛИВЕН :           </t>
  </si>
  <si>
    <t>НТП</t>
  </si>
  <si>
    <t>ОБЛАСТ СЛИВЕН</t>
  </si>
  <si>
    <t>ОБЩИНА СЛИВЕН</t>
  </si>
  <si>
    <t>Площ   [дка]</t>
  </si>
  <si>
    <t>Кате-гория на земята</t>
  </si>
  <si>
    <t>Местност</t>
  </si>
  <si>
    <t>м-в</t>
  </si>
  <si>
    <t>П-л/ ОКЕ</t>
  </si>
  <si>
    <t>размер на арендна вноска на дка, в лева</t>
  </si>
  <si>
    <t>размер на арендна вноска за целия имот, в лева</t>
  </si>
  <si>
    <t>срок на предоста-вяне в години</t>
  </si>
  <si>
    <t>Келемите</t>
  </si>
  <si>
    <t>ОБЩИНА ТВЪРДИЦА</t>
  </si>
  <si>
    <t>Чираджийска кория</t>
  </si>
  <si>
    <t>ОБЩИНА НОВА ЗАГОРА</t>
  </si>
  <si>
    <t>Черният кантон</t>
  </si>
  <si>
    <t>ОБЩИНА КОТЕЛ</t>
  </si>
  <si>
    <t xml:space="preserve"> </t>
  </si>
  <si>
    <t>дка</t>
  </si>
  <si>
    <r>
      <t xml:space="preserve">№ </t>
    </r>
    <r>
      <rPr>
        <b/>
        <sz val="9"/>
        <rFont val="Times New Roman"/>
        <family val="1"/>
      </rPr>
      <t>на обекта</t>
    </r>
  </si>
  <si>
    <t xml:space="preserve">С П И С Ъ К  </t>
  </si>
  <si>
    <t>с. Горно Александрово</t>
  </si>
  <si>
    <t>гр. Шивачево</t>
  </si>
  <si>
    <t>с. Стоил войвода</t>
  </si>
  <si>
    <t xml:space="preserve">с. Дядово </t>
  </si>
  <si>
    <t>Шест могили</t>
  </si>
  <si>
    <t>Изст. нива</t>
  </si>
  <si>
    <t>с. Калояново</t>
  </si>
  <si>
    <t>с. Трапоколово</t>
  </si>
  <si>
    <t>1</t>
  </si>
  <si>
    <t>2</t>
  </si>
  <si>
    <t>3</t>
  </si>
  <si>
    <t>4</t>
  </si>
  <si>
    <t>парична гаранция (10лв/дка)</t>
  </si>
  <si>
    <t>"*"</t>
  </si>
  <si>
    <r>
      <t xml:space="preserve">* - </t>
    </r>
    <r>
      <rPr>
        <sz val="10"/>
        <rFont val="Times New Roman"/>
        <family val="1"/>
      </rPr>
      <t>Според вида на трайното насаждение</t>
    </r>
  </si>
  <si>
    <t xml:space="preserve">бр.имота с обща площ :       </t>
  </si>
  <si>
    <t>* - Според вида на трайното насаждение</t>
  </si>
  <si>
    <t xml:space="preserve">ОБЩИНА НОВА ЗАГОРА :           </t>
  </si>
  <si>
    <t xml:space="preserve">ОБЩИНА КОТЕЛ :           </t>
  </si>
  <si>
    <t>Изготвил  …………………………...:</t>
  </si>
  <si>
    <t>Одобрил :</t>
  </si>
  <si>
    <t>пар.гаранция</t>
  </si>
  <si>
    <t>депозити</t>
  </si>
  <si>
    <t>арендни вн.</t>
  </si>
  <si>
    <t>гр. Сливен</t>
  </si>
  <si>
    <t>Лозе</t>
  </si>
  <si>
    <t>335.00 лв.</t>
  </si>
  <si>
    <t>с. Новоселец</t>
  </si>
  <si>
    <t>Курийките</t>
  </si>
  <si>
    <t>Директор ОД"Земеделие" Сливен:</t>
  </si>
  <si>
    <t>Дебелата кория</t>
  </si>
  <si>
    <t>Кладеница</t>
  </si>
  <si>
    <t>Сулук</t>
  </si>
  <si>
    <t>с. Злати войвода</t>
  </si>
  <si>
    <t>с. Филаретово</t>
  </si>
  <si>
    <t>размер на 10% депозит за участие в търга, в лева</t>
  </si>
  <si>
    <t>36</t>
  </si>
  <si>
    <t xml:space="preserve">депозит    (10 лв./дка) </t>
  </si>
  <si>
    <t>Карагьол</t>
  </si>
  <si>
    <t>с. Медвен</t>
  </si>
  <si>
    <t>/Георги Кулишев/</t>
  </si>
  <si>
    <t>с. Любенова махала</t>
  </si>
  <si>
    <t>с. Малко чочовени</t>
  </si>
  <si>
    <t>полска култура</t>
  </si>
  <si>
    <t>Хадърово дърво</t>
  </si>
  <si>
    <t>IX</t>
  </si>
  <si>
    <t>Изготвил Н-к отдел "ОСЗ":</t>
  </si>
  <si>
    <t>/  Руси Радев/</t>
  </si>
  <si>
    <r>
      <t xml:space="preserve">ПО ОБЕКТИ НА ЗЕМЕДЕЛСКИТЕ ЗЕМИ ОТ ДЪРЖАВЕН ПОЗЕМЛЕН ФОНД, ОБЯВЕНИ ЗА ОТДАВАНЕ ПОД АРЕНДА - </t>
    </r>
    <r>
      <rPr>
        <b/>
        <sz val="10"/>
        <color indexed="14"/>
        <rFont val="Times New Roman"/>
        <family val="1"/>
      </rPr>
      <t>21.01.2010- 2009/2010 г.</t>
    </r>
  </si>
  <si>
    <r>
      <t xml:space="preserve">ПО ОБЕКТИ НА ЗЕМЕДЕЛСКИТЕ ЗЕМИ ОТ ДЪРЖАВЕН ПОЗЕМЛЕН ФОНД,ОБЯВЕНИ ЗА ОТДАВАНЕ ПОД АРЕНДА НА ТЪРГ </t>
    </r>
    <r>
      <rPr>
        <b/>
        <sz val="10"/>
        <color indexed="14"/>
        <rFont val="Times New Roman"/>
        <family val="1"/>
      </rPr>
      <t>21.01.2010- 2009/2010 г.</t>
    </r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</si>
  <si>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</si>
  <si>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</si>
  <si>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</si>
  <si>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</si>
  <si>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</si>
  <si>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</si>
  <si>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</si>
  <si>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</si>
  <si>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</si>
  <si>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</si>
  <si>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</si>
  <si>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</si>
  <si>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</si>
  <si>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</si>
  <si>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с. Драгоданово</t>
  </si>
  <si>
    <t>Локвата</t>
  </si>
  <si>
    <t>112</t>
  </si>
  <si>
    <t>с. Жельо войвода</t>
  </si>
  <si>
    <t>Старите лозя</t>
  </si>
  <si>
    <t>73</t>
  </si>
  <si>
    <t>76</t>
  </si>
  <si>
    <t>Драката</t>
  </si>
  <si>
    <t>Калето</t>
  </si>
  <si>
    <t>30990.12.12</t>
  </si>
  <si>
    <t>с. Панаретовци</t>
  </si>
  <si>
    <t>Геренчето</t>
  </si>
  <si>
    <t>Кулака</t>
  </si>
  <si>
    <t>Алчака</t>
  </si>
  <si>
    <t>VІІІ</t>
  </si>
  <si>
    <t>Баира</t>
  </si>
  <si>
    <t>с. Ичера</t>
  </si>
  <si>
    <t>Ливада</t>
  </si>
  <si>
    <t>Конака</t>
  </si>
  <si>
    <t>с. Гавраилово</t>
  </si>
  <si>
    <t>ІХ</t>
  </si>
  <si>
    <t>Зад кръста</t>
  </si>
  <si>
    <t>14275.17.16</t>
  </si>
  <si>
    <t>14275.17.19</t>
  </si>
  <si>
    <t>с. Ковачите</t>
  </si>
  <si>
    <t>Аркариол</t>
  </si>
  <si>
    <t>Ярамли</t>
  </si>
  <si>
    <t>с. Малко Чочовени</t>
  </si>
  <si>
    <t>Новите лозя</t>
  </si>
  <si>
    <t>с. Раково</t>
  </si>
  <si>
    <t>Х</t>
  </si>
  <si>
    <t>Пералника</t>
  </si>
  <si>
    <t>Речица</t>
  </si>
  <si>
    <t>Хасанова могила</t>
  </si>
  <si>
    <t>67338.853.68</t>
  </si>
  <si>
    <t>През Тунджа</t>
  </si>
  <si>
    <t>67338.870.37</t>
  </si>
  <si>
    <t>с. Скобелево</t>
  </si>
  <si>
    <t>Белия камък</t>
  </si>
  <si>
    <t>с. Силиминово</t>
  </si>
  <si>
    <t>Горен карадмаз</t>
  </si>
  <si>
    <t>Под село</t>
  </si>
  <si>
    <t>Таш кюпри</t>
  </si>
  <si>
    <t>с. Старо село</t>
  </si>
  <si>
    <t>Коджа кър</t>
  </si>
  <si>
    <t>Кюй дере</t>
  </si>
  <si>
    <t>с. Чокоба</t>
  </si>
  <si>
    <t>Остър камък</t>
  </si>
  <si>
    <t>Анзоренска могила</t>
  </si>
  <si>
    <t>с. Новачево</t>
  </si>
  <si>
    <t>Токлу аяйла</t>
  </si>
  <si>
    <t>Дряновец</t>
  </si>
  <si>
    <t>30990.18.52</t>
  </si>
  <si>
    <t>с. Оризари</t>
  </si>
  <si>
    <t>Армут сърта</t>
  </si>
  <si>
    <t>Гюллюка</t>
  </si>
  <si>
    <t>с. Сборище</t>
  </si>
  <si>
    <t>Трънова кория</t>
  </si>
  <si>
    <t>гр. Твърдица</t>
  </si>
  <si>
    <t>Лагун</t>
  </si>
  <si>
    <t>Бегл.ливада</t>
  </si>
  <si>
    <t>IV</t>
  </si>
  <si>
    <t>Друма</t>
  </si>
  <si>
    <t>Вон стублица</t>
  </si>
  <si>
    <t>с. Богданово</t>
  </si>
  <si>
    <t>Вървишките</t>
  </si>
  <si>
    <t>с. Еленово</t>
  </si>
  <si>
    <t>Балджията</t>
  </si>
  <si>
    <t>с. Загорци</t>
  </si>
  <si>
    <t>Лозята</t>
  </si>
  <si>
    <t>Белизна</t>
  </si>
  <si>
    <t>Летището</t>
  </si>
  <si>
    <t>Грена</t>
  </si>
  <si>
    <t>Кабата</t>
  </si>
  <si>
    <t>Чиймана</t>
  </si>
  <si>
    <t>Совата</t>
  </si>
  <si>
    <t>с. Млекарево</t>
  </si>
  <si>
    <t>Енчова могила</t>
  </si>
  <si>
    <t>гр. Нова Загора</t>
  </si>
  <si>
    <t>Асеновски път</t>
  </si>
  <si>
    <t>Урумов герен</t>
  </si>
  <si>
    <t>с. Пет могили</t>
  </si>
  <si>
    <t>Келева могила</t>
  </si>
  <si>
    <t>с. Радево</t>
  </si>
  <si>
    <t>гр. Котел</t>
  </si>
  <si>
    <t>Праща</t>
  </si>
  <si>
    <t>Еленица</t>
  </si>
  <si>
    <t>Сухи дял</t>
  </si>
  <si>
    <t>с. Ябланово</t>
  </si>
  <si>
    <t>VIII</t>
  </si>
  <si>
    <t>Кара пунар II</t>
  </si>
  <si>
    <t>87031.54.45</t>
  </si>
  <si>
    <t>"*" т. 1.3  ЗА СЪЗДАВАНЕ И ОТГЛЕЖДАНЕ НА ТРАЙНИ НАСАЖДЕНИЯ</t>
  </si>
  <si>
    <t>"*" т. 1.1 и 1.2  ЗА ЕДНОГОДИШНИ ПОЛСКИ КУЛТУРИ И ЛЮЦЕРНА</t>
  </si>
  <si>
    <t>87031.69.4</t>
  </si>
  <si>
    <t>87031.70.4</t>
  </si>
  <si>
    <t>Изост.нива</t>
  </si>
  <si>
    <t>87031.12.37</t>
  </si>
  <si>
    <t>87031.51.110</t>
  </si>
  <si>
    <t>87031.69.32</t>
  </si>
  <si>
    <t>87031.48.16</t>
  </si>
  <si>
    <t>87031.12.44</t>
  </si>
  <si>
    <t>87031.43.46</t>
  </si>
  <si>
    <t>VI</t>
  </si>
  <si>
    <t>X</t>
  </si>
  <si>
    <t>с. Градец</t>
  </si>
  <si>
    <t>с. Малко село</t>
  </si>
  <si>
    <t>с. Нейково</t>
  </si>
  <si>
    <t>с. Соколарци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</si>
  <si>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</si>
  <si>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</si>
  <si>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</si>
  <si>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</si>
  <si>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</si>
  <si>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</si>
  <si>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</si>
  <si>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</si>
  <si>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</si>
  <si>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</si>
  <si>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</si>
  <si>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</si>
  <si>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</si>
  <si>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</si>
  <si>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</si>
  <si>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</si>
  <si>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Нива         </t>
  </si>
  <si>
    <t xml:space="preserve">Изост. тр. насажд.         </t>
  </si>
  <si>
    <t xml:space="preserve"> с. Стоил войвода </t>
  </si>
  <si>
    <t xml:space="preserve">Изост.нива         </t>
  </si>
  <si>
    <t>Изост. нива</t>
  </si>
  <si>
    <t>IХ</t>
  </si>
  <si>
    <t>14275.17.1</t>
  </si>
  <si>
    <t>14275.17.12</t>
  </si>
  <si>
    <t>14275.17.13</t>
  </si>
  <si>
    <t>Овощна градина</t>
  </si>
  <si>
    <t>14275.15.13</t>
  </si>
  <si>
    <t>Колиба баир</t>
  </si>
  <si>
    <t>с. Блатец</t>
  </si>
  <si>
    <t>Бички карши</t>
  </si>
  <si>
    <t>Бозалъка</t>
  </si>
  <si>
    <t>Минималният размер на арендната вноска, гратисният период и срокът на договор се определят според вида на трайното насаждение, съгласно т. 1.1, 1.2, 1.3 и 4.2 към Заповед № РД46-501 от 31.03.2009г. на Министъра на земеделието и храните.</t>
  </si>
  <si>
    <t>Черния кантон</t>
  </si>
  <si>
    <t>Сърт гоьлджюк</t>
  </si>
  <si>
    <t>Могилата</t>
  </si>
  <si>
    <t>Кленовец</t>
  </si>
  <si>
    <t>Бейски лъки</t>
  </si>
  <si>
    <t>Леденика</t>
  </si>
  <si>
    <t>25.01.2010 г.</t>
  </si>
  <si>
    <t>В село</t>
  </si>
  <si>
    <t>Плочите</t>
  </si>
  <si>
    <t>Гергевото</t>
  </si>
  <si>
    <t>Раковска река</t>
  </si>
  <si>
    <t>Ержепа</t>
  </si>
  <si>
    <t>Кайнаците</t>
  </si>
  <si>
    <t>Коилото</t>
  </si>
  <si>
    <t>Припека</t>
  </si>
  <si>
    <t>Дебела могила</t>
  </si>
  <si>
    <t>Сърт екинник</t>
  </si>
  <si>
    <t>Алчак екиник</t>
  </si>
  <si>
    <t>Мезарлък алтъ</t>
  </si>
  <si>
    <t>Кара пунар III</t>
  </si>
  <si>
    <t>Яйла</t>
  </si>
  <si>
    <t>Гяур ьолдю</t>
  </si>
  <si>
    <t>Таш пунар</t>
  </si>
  <si>
    <t>Курията</t>
  </si>
  <si>
    <t>Юреня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</si>
</sst>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"/>
    <numFmt numFmtId="189" formatCode="000000"/>
    <numFmt numFmtId="190" formatCode="[&lt;=9999999]###\-####;\(###\)\ ###\-####"/>
    <numFmt numFmtId="191" formatCode="000\-00\-0000"/>
    <numFmt numFmtId="192" formatCode="mm/dd/yy;@"/>
    <numFmt numFmtId="193" formatCode="[$-402]dd\ mmmm\ yyyy\ &quot;г.&quot;"/>
    <numFmt numFmtId="194" formatCode="#,##0.0"/>
    <numFmt numFmtId="195" formatCode="#,##0.0000"/>
    <numFmt numFmtId="196" formatCode="#,##0.00000"/>
    <numFmt numFmtId="197" formatCode="#,##0.00\ &quot;лв&quot;"/>
    <numFmt numFmtId="198" formatCode="#,##0.000\ &quot;лв&quot;"/>
    <numFmt numFmtId="199" formatCode="#,##0.0\ &quot;лв&quot;"/>
    <numFmt numFmtId="200" formatCode="#,##0\ &quot;лв&quot;"/>
  </numFmts>
  <fonts count="1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3" fontId="1" fillId="0" borderId="1" xfId="0" applyNumberFormat="1" applyFont="1" applyFill="1" applyBorder="1" applyAlignment="1">
      <alignment horizontal="right" vertical="center" wrapText="1"/>
    </xf>
    <xf numFmtId="183" fontId="1" fillId="0" borderId="1" xfId="0" applyNumberFormat="1" applyFont="1" applyFill="1" applyBorder="1" applyAlignment="1">
      <alignment horizontal="center" vertical="center" wrapText="1"/>
    </xf>
    <xf numFmtId="183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3" fontId="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8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8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83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83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83" fontId="1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49" fontId="2" fillId="2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49" fontId="2" fillId="4" borderId="4" xfId="0" applyNumberFormat="1" applyFont="1" applyFill="1" applyBorder="1" applyAlignment="1">
      <alignment vertical="center" wrapText="1"/>
    </xf>
    <xf numFmtId="183" fontId="2" fillId="4" borderId="3" xfId="0" applyNumberFormat="1" applyFont="1" applyFill="1" applyBorder="1" applyAlignment="1">
      <alignment vertical="center" wrapText="1"/>
    </xf>
    <xf numFmtId="183" fontId="1" fillId="0" borderId="0" xfId="0" applyNumberFormat="1" applyFont="1" applyAlignment="1">
      <alignment/>
    </xf>
    <xf numFmtId="183" fontId="10" fillId="0" borderId="0" xfId="0" applyNumberFormat="1" applyFont="1" applyBorder="1" applyAlignment="1">
      <alignment horizontal="left"/>
    </xf>
    <xf numFmtId="183" fontId="10" fillId="0" borderId="0" xfId="0" applyNumberFormat="1" applyFont="1" applyBorder="1" applyAlignment="1">
      <alignment horizontal="center"/>
    </xf>
    <xf numFmtId="183" fontId="0" fillId="0" borderId="0" xfId="0" applyNumberFormat="1" applyFill="1" applyAlignment="1">
      <alignment/>
    </xf>
    <xf numFmtId="0" fontId="2" fillId="3" borderId="3" xfId="0" applyNumberFormat="1" applyFont="1" applyFill="1" applyBorder="1" applyAlignment="1">
      <alignment vertical="center" wrapText="1"/>
    </xf>
    <xf numFmtId="0" fontId="2" fillId="3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3" fontId="2" fillId="0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 shrinkToFi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 wrapText="1"/>
    </xf>
    <xf numFmtId="183" fontId="2" fillId="3" borderId="1" xfId="0" applyNumberFormat="1" applyFont="1" applyFill="1" applyBorder="1" applyAlignment="1">
      <alignment vertical="center" wrapText="1"/>
    </xf>
    <xf numFmtId="183" fontId="2" fillId="4" borderId="1" xfId="0" applyNumberFormat="1" applyFont="1" applyFill="1" applyBorder="1" applyAlignment="1">
      <alignment vertical="center" wrapText="1"/>
    </xf>
    <xf numFmtId="197" fontId="2" fillId="0" borderId="1" xfId="0" applyNumberFormat="1" applyFont="1" applyFill="1" applyBorder="1" applyAlignment="1">
      <alignment horizontal="center" vertical="center" wrapText="1"/>
    </xf>
    <xf numFmtId="197" fontId="1" fillId="0" borderId="1" xfId="0" applyNumberFormat="1" applyFont="1" applyFill="1" applyBorder="1" applyAlignment="1">
      <alignment horizontal="right" vertical="center" wrapText="1"/>
    </xf>
    <xf numFmtId="197" fontId="1" fillId="2" borderId="1" xfId="0" applyNumberFormat="1" applyFont="1" applyFill="1" applyBorder="1" applyAlignment="1">
      <alignment horizontal="right" vertical="center" wrapText="1"/>
    </xf>
    <xf numFmtId="197" fontId="2" fillId="3" borderId="3" xfId="0" applyNumberFormat="1" applyFont="1" applyFill="1" applyBorder="1" applyAlignment="1">
      <alignment vertical="center" wrapText="1"/>
    </xf>
    <xf numFmtId="197" fontId="2" fillId="0" borderId="0" xfId="0" applyNumberFormat="1" applyFont="1" applyFill="1" applyBorder="1" applyAlignment="1">
      <alignment vertical="center" wrapText="1"/>
    </xf>
    <xf numFmtId="197" fontId="1" fillId="0" borderId="0" xfId="0" applyNumberFormat="1" applyFont="1" applyAlignment="1">
      <alignment/>
    </xf>
    <xf numFmtId="197" fontId="2" fillId="2" borderId="0" xfId="0" applyNumberFormat="1" applyFont="1" applyFill="1" applyBorder="1" applyAlignment="1">
      <alignment vertical="center" wrapText="1"/>
    </xf>
    <xf numFmtId="197" fontId="10" fillId="0" borderId="0" xfId="0" applyNumberFormat="1" applyFont="1" applyBorder="1" applyAlignment="1">
      <alignment/>
    </xf>
    <xf numFmtId="197" fontId="1" fillId="0" borderId="0" xfId="0" applyNumberFormat="1" applyFont="1" applyBorder="1" applyAlignment="1">
      <alignment/>
    </xf>
    <xf numFmtId="197" fontId="1" fillId="0" borderId="0" xfId="0" applyNumberFormat="1" applyFont="1" applyBorder="1" applyAlignment="1">
      <alignment/>
    </xf>
    <xf numFmtId="197" fontId="2" fillId="3" borderId="1" xfId="0" applyNumberFormat="1" applyFont="1" applyFill="1" applyBorder="1" applyAlignment="1">
      <alignment vertical="center" wrapText="1"/>
    </xf>
    <xf numFmtId="197" fontId="2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vertical="center" shrinkToFit="1"/>
    </xf>
    <xf numFmtId="197" fontId="2" fillId="4" borderId="1" xfId="0" applyNumberFormat="1" applyFont="1" applyFill="1" applyBorder="1" applyAlignment="1">
      <alignment vertical="center" shrinkToFit="1"/>
    </xf>
    <xf numFmtId="0" fontId="13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vertical="center" wrapText="1"/>
    </xf>
    <xf numFmtId="183" fontId="2" fillId="5" borderId="1" xfId="0" applyNumberFormat="1" applyFont="1" applyFill="1" applyBorder="1" applyAlignment="1">
      <alignment vertical="center" wrapText="1"/>
    </xf>
    <xf numFmtId="197" fontId="2" fillId="5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center" wrapText="1"/>
    </xf>
    <xf numFmtId="181" fontId="2" fillId="3" borderId="1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183" fontId="4" fillId="0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97" fontId="1" fillId="0" borderId="2" xfId="0" applyNumberFormat="1" applyFont="1" applyFill="1" applyBorder="1" applyAlignment="1">
      <alignment vertical="center" wrapText="1"/>
    </xf>
    <xf numFmtId="183" fontId="2" fillId="4" borderId="1" xfId="0" applyNumberFormat="1" applyFont="1" applyFill="1" applyBorder="1" applyAlignment="1">
      <alignment vertical="center" shrinkToFit="1"/>
    </xf>
    <xf numFmtId="197" fontId="2" fillId="0" borderId="2" xfId="0" applyNumberFormat="1" applyFont="1" applyFill="1" applyBorder="1" applyAlignment="1">
      <alignment vertical="center" wrapText="1"/>
    </xf>
    <xf numFmtId="197" fontId="2" fillId="0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183" fontId="2" fillId="0" borderId="3" xfId="0" applyNumberFormat="1" applyFont="1" applyFill="1" applyBorder="1" applyAlignment="1">
      <alignment vertical="center" wrapText="1"/>
    </xf>
    <xf numFmtId="183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shrinkToFit="1"/>
    </xf>
    <xf numFmtId="181" fontId="1" fillId="2" borderId="1" xfId="0" applyNumberFormat="1" applyFont="1" applyFill="1" applyBorder="1" applyAlignment="1">
      <alignment vertical="center" shrinkToFit="1"/>
    </xf>
    <xf numFmtId="0" fontId="1" fillId="2" borderId="1" xfId="0" applyNumberFormat="1" applyFont="1" applyFill="1" applyBorder="1" applyAlignment="1">
      <alignment/>
    </xf>
    <xf numFmtId="197" fontId="2" fillId="4" borderId="1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97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5" borderId="1" xfId="0" applyNumberFormat="1" applyFont="1" applyFill="1" applyBorder="1" applyAlignment="1">
      <alignment horizontal="right" vertical="center" wrapText="1"/>
    </xf>
    <xf numFmtId="181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97" fontId="2" fillId="5" borderId="1" xfId="0" applyNumberFormat="1" applyFont="1" applyFill="1" applyBorder="1" applyAlignment="1">
      <alignment horizontal="center" vertical="center" wrapText="1"/>
    </xf>
    <xf numFmtId="181" fontId="1" fillId="2" borderId="1" xfId="0" applyNumberFormat="1" applyFont="1" applyFill="1" applyBorder="1" applyAlignment="1">
      <alignment horizontal="right" vertical="center" wrapText="1"/>
    </xf>
    <xf numFmtId="49" fontId="2" fillId="4" borderId="1" xfId="0" applyNumberFormat="1" applyFont="1" applyFill="1" applyBorder="1" applyAlignment="1">
      <alignment vertical="center" shrinkToFit="1"/>
    </xf>
    <xf numFmtId="0" fontId="1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vertical="center" wrapText="1"/>
    </xf>
    <xf numFmtId="183" fontId="2" fillId="6" borderId="1" xfId="0" applyNumberFormat="1" applyFont="1" applyFill="1" applyBorder="1" applyAlignment="1">
      <alignment vertical="center" wrapText="1"/>
    </xf>
    <xf numFmtId="0" fontId="2" fillId="6" borderId="1" xfId="0" applyNumberFormat="1" applyFont="1" applyFill="1" applyBorder="1" applyAlignment="1">
      <alignment horizontal="right" vertical="center" wrapText="1"/>
    </xf>
    <xf numFmtId="183" fontId="2" fillId="6" borderId="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shrinkToFit="1"/>
    </xf>
    <xf numFmtId="1" fontId="1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181" fontId="1" fillId="2" borderId="1" xfId="0" applyNumberFormat="1" applyFont="1" applyFill="1" applyBorder="1" applyAlignment="1">
      <alignment vertical="center" wrapText="1"/>
    </xf>
    <xf numFmtId="197" fontId="1" fillId="0" borderId="5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center" vertical="center" shrinkToFit="1"/>
    </xf>
    <xf numFmtId="181" fontId="1" fillId="0" borderId="1" xfId="0" applyNumberFormat="1" applyFont="1" applyBorder="1" applyAlignment="1">
      <alignment wrapText="1"/>
    </xf>
    <xf numFmtId="0" fontId="1" fillId="0" borderId="1" xfId="17" applyNumberFormat="1" applyFont="1" applyBorder="1" applyAlignment="1">
      <alignment horizontal="center" wrapText="1"/>
    </xf>
    <xf numFmtId="18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18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197" fontId="1" fillId="2" borderId="5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181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89" fontId="1" fillId="2" borderId="1" xfId="0" applyNumberFormat="1" applyFont="1" applyFill="1" applyBorder="1" applyAlignment="1">
      <alignment horizontal="left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89" fontId="1" fillId="2" borderId="1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81" fontId="1" fillId="0" borderId="1" xfId="0" applyNumberFormat="1" applyFont="1" applyBorder="1" applyAlignment="1">
      <alignment horizontal="right" vertical="center" wrapText="1"/>
    </xf>
    <xf numFmtId="189" fontId="1" fillId="0" borderId="1" xfId="0" applyNumberFormat="1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183" fontId="1" fillId="2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97" fontId="1" fillId="2" borderId="2" xfId="0" applyNumberFormat="1" applyFont="1" applyFill="1" applyBorder="1" applyAlignment="1">
      <alignment vertical="center" wrapText="1"/>
    </xf>
    <xf numFmtId="197" fontId="1" fillId="0" borderId="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4" borderId="1" xfId="0" applyNumberFormat="1" applyFont="1" applyFill="1" applyBorder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8" fillId="2" borderId="1" xfId="0" applyFont="1" applyFill="1" applyBorder="1" applyAlignment="1">
      <alignment horizontal="right"/>
    </xf>
    <xf numFmtId="197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81" fontId="18" fillId="0" borderId="1" xfId="0" applyNumberFormat="1" applyFont="1" applyBorder="1" applyAlignment="1">
      <alignment horizontal="right"/>
    </xf>
    <xf numFmtId="197" fontId="1" fillId="0" borderId="1" xfId="0" applyNumberFormat="1" applyFont="1" applyBorder="1" applyAlignment="1">
      <alignment/>
    </xf>
    <xf numFmtId="197" fontId="1" fillId="0" borderId="5" xfId="0" applyNumberFormat="1" applyFont="1" applyBorder="1" applyAlignment="1">
      <alignment/>
    </xf>
    <xf numFmtId="0" fontId="18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8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vertical="center" shrinkToFit="1"/>
    </xf>
    <xf numFmtId="183" fontId="1" fillId="2" borderId="2" xfId="0" applyNumberFormat="1" applyFont="1" applyFill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1" fillId="0" borderId="1" xfId="0" applyNumberFormat="1" applyFont="1" applyBorder="1" applyAlignment="1">
      <alignment/>
    </xf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197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81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 vertical="center" wrapText="1"/>
    </xf>
    <xf numFmtId="197" fontId="1" fillId="2" borderId="0" xfId="0" applyNumberFormat="1" applyFont="1" applyFill="1" applyBorder="1" applyAlignment="1">
      <alignment horizontal="right" vertical="center" wrapText="1"/>
    </xf>
    <xf numFmtId="197" fontId="2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/>
    </xf>
    <xf numFmtId="183" fontId="2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right" vertical="center" wrapText="1"/>
    </xf>
    <xf numFmtId="181" fontId="2" fillId="2" borderId="0" xfId="0" applyNumberFormat="1" applyFont="1" applyFill="1" applyBorder="1" applyAlignment="1">
      <alignment vertical="center" shrinkToFit="1"/>
    </xf>
    <xf numFmtId="49" fontId="2" fillId="2" borderId="0" xfId="0" applyNumberFormat="1" applyFont="1" applyFill="1" applyBorder="1" applyAlignment="1">
      <alignment vertical="center" shrinkToFit="1"/>
    </xf>
    <xf numFmtId="197" fontId="2" fillId="2" borderId="0" xfId="0" applyNumberFormat="1" applyFont="1" applyFill="1" applyBorder="1" applyAlignment="1">
      <alignment vertical="center" shrinkToFit="1"/>
    </xf>
    <xf numFmtId="49" fontId="1" fillId="2" borderId="0" xfId="0" applyNumberFormat="1" applyFont="1" applyFill="1" applyBorder="1" applyAlignment="1">
      <alignment horizontal="right" vertical="center" shrinkToFit="1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9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  <xf numFmtId="1" fontId="5" fillId="2" borderId="5" xfId="0" applyNumberFormat="1" applyFont="1" applyFill="1" applyBorder="1" applyAlignment="1">
      <alignment horizontal="center" wrapText="1"/>
    </xf>
    <xf numFmtId="1" fontId="5" fillId="2" borderId="4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97" fontId="2" fillId="2" borderId="0" xfId="0" applyNumberFormat="1" applyFont="1" applyFill="1" applyBorder="1" applyAlignment="1">
      <alignment horizontal="center" vertical="center" wrapText="1"/>
    </xf>
    <xf numFmtId="183" fontId="2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197" fontId="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49" fontId="2" fillId="7" borderId="1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4" sqref="H14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270"/>
  <sheetViews>
    <sheetView tabSelected="1" workbookViewId="0" topLeftCell="A161">
      <selection activeCell="H101" sqref="H101"/>
    </sheetView>
  </sheetViews>
  <sheetFormatPr defaultColWidth="9.140625" defaultRowHeight="12.75"/>
  <cols>
    <col min="1" max="1" width="6.7109375" style="64" customWidth="1"/>
    <col min="2" max="2" width="20.28125" style="64" customWidth="1"/>
    <col min="3" max="3" width="10.28125" style="58" customWidth="1"/>
    <col min="4" max="4" width="9.140625" style="11" customWidth="1"/>
    <col min="5" max="5" width="11.00390625" style="16" customWidth="1"/>
    <col min="6" max="6" width="17.8515625" style="11" customWidth="1"/>
    <col min="7" max="9" width="9.140625" style="11" customWidth="1"/>
    <col min="10" max="11" width="10.28125" style="85" bestFit="1" customWidth="1"/>
    <col min="12" max="12" width="11.421875" style="11" customWidth="1"/>
    <col min="14" max="14" width="10.8515625" style="0" customWidth="1"/>
  </cols>
  <sheetData>
    <row r="2" spans="1:12" ht="18.75">
      <c r="A2" s="303" t="s">
        <v>12</v>
      </c>
      <c r="B2" s="312"/>
      <c r="C2" s="300"/>
      <c r="D2" s="10"/>
      <c r="E2" s="35"/>
      <c r="F2" s="12"/>
      <c r="G2" s="10"/>
      <c r="H2" s="291" t="s">
        <v>13</v>
      </c>
      <c r="I2" s="291"/>
      <c r="J2" s="291"/>
      <c r="K2" s="291"/>
      <c r="L2" s="300"/>
    </row>
    <row r="3" spans="1:12" ht="15">
      <c r="A3" s="293" t="s">
        <v>31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2"/>
    </row>
    <row r="4" spans="1:12" ht="12.75">
      <c r="A4" s="313" t="s">
        <v>81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5"/>
    </row>
    <row r="5" spans="1:12" ht="12.75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84"/>
    </row>
    <row r="6" spans="1:12" ht="15" customHeight="1">
      <c r="A6" s="244" t="s">
        <v>30</v>
      </c>
      <c r="B6" s="247" t="s">
        <v>0</v>
      </c>
      <c r="C6" s="287" t="s">
        <v>14</v>
      </c>
      <c r="D6" s="247" t="s">
        <v>15</v>
      </c>
      <c r="E6" s="280" t="s">
        <v>11</v>
      </c>
      <c r="F6" s="247" t="s">
        <v>16</v>
      </c>
      <c r="G6" s="247" t="s">
        <v>17</v>
      </c>
      <c r="H6" s="247" t="s">
        <v>18</v>
      </c>
      <c r="I6" s="248" t="s">
        <v>19</v>
      </c>
      <c r="J6" s="246" t="s">
        <v>20</v>
      </c>
      <c r="K6" s="246" t="s">
        <v>67</v>
      </c>
      <c r="L6" s="245" t="s">
        <v>21</v>
      </c>
    </row>
    <row r="7" spans="1:12" ht="63" customHeight="1">
      <c r="A7" s="244"/>
      <c r="B7" s="247"/>
      <c r="C7" s="287"/>
      <c r="D7" s="247"/>
      <c r="E7" s="281"/>
      <c r="F7" s="247"/>
      <c r="G7" s="247"/>
      <c r="H7" s="247"/>
      <c r="I7" s="248"/>
      <c r="J7" s="246"/>
      <c r="K7" s="246"/>
      <c r="L7" s="245"/>
    </row>
    <row r="8" spans="1:12" ht="12.75">
      <c r="A8" s="20">
        <v>1</v>
      </c>
      <c r="B8" s="21">
        <v>2</v>
      </c>
      <c r="C8" s="22">
        <v>3</v>
      </c>
      <c r="D8" s="21">
        <v>4</v>
      </c>
      <c r="E8" s="21">
        <v>5</v>
      </c>
      <c r="F8" s="23">
        <v>6</v>
      </c>
      <c r="G8" s="21">
        <v>7</v>
      </c>
      <c r="H8" s="21">
        <v>8</v>
      </c>
      <c r="I8" s="24">
        <v>9</v>
      </c>
      <c r="J8" s="97">
        <v>10</v>
      </c>
      <c r="K8" s="97">
        <v>11</v>
      </c>
      <c r="L8" s="97">
        <v>12</v>
      </c>
    </row>
    <row r="9" spans="1:12" ht="12.75" customHeight="1">
      <c r="A9" s="241" t="s">
        <v>189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3"/>
    </row>
    <row r="10" spans="1:12" ht="12.75" customHeight="1">
      <c r="A10" s="29">
        <v>1</v>
      </c>
      <c r="B10" s="212" t="s">
        <v>233</v>
      </c>
      <c r="C10" s="190">
        <v>22.606</v>
      </c>
      <c r="D10" s="2" t="s">
        <v>5</v>
      </c>
      <c r="E10" s="210" t="s">
        <v>225</v>
      </c>
      <c r="F10" s="33" t="s">
        <v>109</v>
      </c>
      <c r="G10" s="29">
        <v>21</v>
      </c>
      <c r="H10" s="29">
        <v>33</v>
      </c>
      <c r="I10" s="146">
        <v>6</v>
      </c>
      <c r="J10" s="82">
        <f>C10*I10</f>
        <v>135.63600000000002</v>
      </c>
      <c r="K10" s="82">
        <f>J10*0.1</f>
        <v>13.563600000000003</v>
      </c>
      <c r="L10" s="30">
        <v>10</v>
      </c>
    </row>
    <row r="11" spans="1:14" ht="14.25" customHeight="1">
      <c r="A11" s="143">
        <v>2</v>
      </c>
      <c r="B11" s="144" t="s">
        <v>96</v>
      </c>
      <c r="C11" s="145">
        <v>5.845</v>
      </c>
      <c r="D11" s="29" t="s">
        <v>3</v>
      </c>
      <c r="E11" s="3" t="s">
        <v>6</v>
      </c>
      <c r="F11" s="31" t="s">
        <v>97</v>
      </c>
      <c r="G11" s="41" t="s">
        <v>98</v>
      </c>
      <c r="H11" s="41" t="s">
        <v>88</v>
      </c>
      <c r="I11" s="146">
        <v>13</v>
      </c>
      <c r="J11" s="81">
        <f>SUM(C11*I11)</f>
        <v>75.985</v>
      </c>
      <c r="K11" s="82">
        <f aca="true" t="shared" si="0" ref="K11:K54">J11*10%</f>
        <v>7.5985000000000005</v>
      </c>
      <c r="L11" s="30">
        <v>10</v>
      </c>
      <c r="M11" s="25"/>
      <c r="N11" s="25"/>
    </row>
    <row r="12" spans="1:14" ht="14.25" customHeight="1">
      <c r="A12" s="147">
        <v>3</v>
      </c>
      <c r="B12" s="263" t="s">
        <v>99</v>
      </c>
      <c r="C12" s="32">
        <v>2.82</v>
      </c>
      <c r="D12" s="5" t="s">
        <v>3</v>
      </c>
      <c r="E12" s="3" t="s">
        <v>6</v>
      </c>
      <c r="F12" s="31" t="s">
        <v>100</v>
      </c>
      <c r="G12" s="41" t="s">
        <v>101</v>
      </c>
      <c r="H12" s="41" t="s">
        <v>102</v>
      </c>
      <c r="I12" s="146">
        <v>13</v>
      </c>
      <c r="J12" s="81">
        <f>C12*I12</f>
        <v>36.66</v>
      </c>
      <c r="K12" s="82">
        <f t="shared" si="0"/>
        <v>3.666</v>
      </c>
      <c r="L12" s="30">
        <v>10</v>
      </c>
      <c r="M12" s="25"/>
      <c r="N12" s="25"/>
    </row>
    <row r="13" spans="1:14" ht="14.25" customHeight="1">
      <c r="A13" s="29">
        <v>4</v>
      </c>
      <c r="B13" s="264"/>
      <c r="C13" s="32">
        <v>5.642</v>
      </c>
      <c r="D13" s="5" t="s">
        <v>3</v>
      </c>
      <c r="E13" s="3" t="s">
        <v>6</v>
      </c>
      <c r="F13" s="31" t="s">
        <v>100</v>
      </c>
      <c r="G13" s="30">
        <v>73</v>
      </c>
      <c r="H13" s="30">
        <v>62</v>
      </c>
      <c r="I13" s="146">
        <v>13</v>
      </c>
      <c r="J13" s="81">
        <f>C13*I13</f>
        <v>73.346</v>
      </c>
      <c r="K13" s="82">
        <f t="shared" si="0"/>
        <v>7.334600000000001</v>
      </c>
      <c r="L13" s="30">
        <v>10</v>
      </c>
      <c r="M13" s="25"/>
      <c r="N13" s="25"/>
    </row>
    <row r="14" spans="1:14" ht="14.25" customHeight="1">
      <c r="A14" s="143">
        <v>5</v>
      </c>
      <c r="B14" s="265"/>
      <c r="C14" s="148">
        <v>5.544</v>
      </c>
      <c r="D14" s="5" t="s">
        <v>3</v>
      </c>
      <c r="E14" s="3" t="s">
        <v>6</v>
      </c>
      <c r="F14" s="31" t="s">
        <v>103</v>
      </c>
      <c r="G14" s="149">
        <v>82</v>
      </c>
      <c r="H14" s="30">
        <v>159</v>
      </c>
      <c r="I14" s="146">
        <v>13</v>
      </c>
      <c r="J14" s="81">
        <f>C14*I14</f>
        <v>72.07199999999999</v>
      </c>
      <c r="K14" s="82">
        <f t="shared" si="0"/>
        <v>7.207199999999999</v>
      </c>
      <c r="L14" s="30">
        <v>10</v>
      </c>
      <c r="M14" s="25"/>
      <c r="N14" s="25"/>
    </row>
    <row r="15" spans="1:14" ht="14.25" customHeight="1">
      <c r="A15" s="147">
        <v>6</v>
      </c>
      <c r="B15" s="272" t="s">
        <v>65</v>
      </c>
      <c r="C15" s="32">
        <v>9.685</v>
      </c>
      <c r="D15" s="2" t="s">
        <v>2</v>
      </c>
      <c r="E15" s="3" t="s">
        <v>6</v>
      </c>
      <c r="F15" s="40" t="s">
        <v>104</v>
      </c>
      <c r="G15" s="266" t="s">
        <v>105</v>
      </c>
      <c r="H15" s="267"/>
      <c r="I15" s="146">
        <v>12</v>
      </c>
      <c r="J15" s="81">
        <f aca="true" t="shared" si="1" ref="J15:J54">SUM(C15*I15)</f>
        <v>116.22</v>
      </c>
      <c r="K15" s="82">
        <f t="shared" si="0"/>
        <v>11.622</v>
      </c>
      <c r="L15" s="30">
        <v>10</v>
      </c>
      <c r="M15" s="25"/>
      <c r="N15" s="25"/>
    </row>
    <row r="16" spans="1:14" ht="14.25" customHeight="1">
      <c r="A16" s="29">
        <v>7</v>
      </c>
      <c r="B16" s="273"/>
      <c r="C16" s="32">
        <v>38.505</v>
      </c>
      <c r="D16" s="2" t="s">
        <v>2</v>
      </c>
      <c r="E16" s="3" t="s">
        <v>6</v>
      </c>
      <c r="F16" s="40" t="s">
        <v>8</v>
      </c>
      <c r="G16" s="266" t="s">
        <v>148</v>
      </c>
      <c r="H16" s="267"/>
      <c r="I16" s="146">
        <v>12</v>
      </c>
      <c r="J16" s="81">
        <f>I16*C16</f>
        <v>462.06000000000006</v>
      </c>
      <c r="K16" s="82">
        <f>J16*10%</f>
        <v>46.20600000000001</v>
      </c>
      <c r="L16" s="30">
        <v>10</v>
      </c>
      <c r="M16" s="25"/>
      <c r="N16" s="25"/>
    </row>
    <row r="17" spans="1:14" ht="14.25" customHeight="1">
      <c r="A17" s="143">
        <v>8</v>
      </c>
      <c r="B17" s="274" t="s">
        <v>106</v>
      </c>
      <c r="C17" s="150">
        <v>3.48</v>
      </c>
      <c r="D17" s="2" t="s">
        <v>2</v>
      </c>
      <c r="E17" s="3" t="s">
        <v>6</v>
      </c>
      <c r="F17" s="3" t="s">
        <v>107</v>
      </c>
      <c r="G17" s="2">
        <v>33</v>
      </c>
      <c r="H17" s="2">
        <v>28</v>
      </c>
      <c r="I17" s="146">
        <v>12</v>
      </c>
      <c r="J17" s="81">
        <f t="shared" si="1"/>
        <v>41.76</v>
      </c>
      <c r="K17" s="82">
        <f t="shared" si="0"/>
        <v>4.176</v>
      </c>
      <c r="L17" s="30">
        <v>10</v>
      </c>
      <c r="M17" s="25"/>
      <c r="N17" s="25"/>
    </row>
    <row r="18" spans="1:14" ht="14.25" customHeight="1">
      <c r="A18" s="147">
        <v>9</v>
      </c>
      <c r="B18" s="275"/>
      <c r="C18" s="150">
        <v>5.7</v>
      </c>
      <c r="D18" s="5" t="s">
        <v>3</v>
      </c>
      <c r="E18" s="3" t="s">
        <v>6</v>
      </c>
      <c r="F18" s="3" t="s">
        <v>108</v>
      </c>
      <c r="G18" s="2">
        <v>14</v>
      </c>
      <c r="H18" s="2">
        <v>27</v>
      </c>
      <c r="I18" s="146">
        <v>13</v>
      </c>
      <c r="J18" s="81">
        <f t="shared" si="1"/>
        <v>74.10000000000001</v>
      </c>
      <c r="K18" s="82">
        <f t="shared" si="0"/>
        <v>7.410000000000001</v>
      </c>
      <c r="L18" s="30">
        <v>10</v>
      </c>
      <c r="M18" s="25"/>
      <c r="N18" s="25"/>
    </row>
    <row r="19" spans="1:14" ht="14.25" customHeight="1">
      <c r="A19" s="29">
        <v>10</v>
      </c>
      <c r="B19" s="275"/>
      <c r="C19" s="148">
        <v>2.609</v>
      </c>
      <c r="D19" s="151" t="s">
        <v>3</v>
      </c>
      <c r="E19" s="3" t="s">
        <v>6</v>
      </c>
      <c r="F19" s="152" t="s">
        <v>109</v>
      </c>
      <c r="G19" s="2">
        <v>63</v>
      </c>
      <c r="H19" s="2">
        <v>44</v>
      </c>
      <c r="I19" s="146">
        <v>13</v>
      </c>
      <c r="J19" s="81">
        <f t="shared" si="1"/>
        <v>33.917</v>
      </c>
      <c r="K19" s="82">
        <f t="shared" si="0"/>
        <v>3.3917</v>
      </c>
      <c r="L19" s="30">
        <v>10</v>
      </c>
      <c r="M19" s="25"/>
      <c r="N19" s="25"/>
    </row>
    <row r="20" spans="1:14" ht="14.25" customHeight="1">
      <c r="A20" s="143">
        <v>11</v>
      </c>
      <c r="B20" s="275"/>
      <c r="C20" s="148">
        <v>3.22</v>
      </c>
      <c r="D20" s="151" t="s">
        <v>3</v>
      </c>
      <c r="E20" s="153" t="s">
        <v>6</v>
      </c>
      <c r="F20" s="152" t="s">
        <v>109</v>
      </c>
      <c r="G20" s="2">
        <v>64</v>
      </c>
      <c r="H20" s="2">
        <v>36</v>
      </c>
      <c r="I20" s="146">
        <v>13</v>
      </c>
      <c r="J20" s="81">
        <f t="shared" si="1"/>
        <v>41.86</v>
      </c>
      <c r="K20" s="82">
        <f t="shared" si="0"/>
        <v>4.186</v>
      </c>
      <c r="L20" s="30">
        <v>10</v>
      </c>
      <c r="M20" s="25"/>
      <c r="N20" s="25"/>
    </row>
    <row r="21" spans="1:14" ht="14.25" customHeight="1">
      <c r="A21" s="147">
        <v>12</v>
      </c>
      <c r="B21" s="275"/>
      <c r="C21" s="148">
        <v>3.175</v>
      </c>
      <c r="D21" s="151" t="s">
        <v>3</v>
      </c>
      <c r="E21" s="3" t="s">
        <v>6</v>
      </c>
      <c r="F21" s="152" t="s">
        <v>109</v>
      </c>
      <c r="G21" s="2">
        <v>64</v>
      </c>
      <c r="H21" s="2">
        <v>37</v>
      </c>
      <c r="I21" s="146">
        <v>13</v>
      </c>
      <c r="J21" s="81">
        <f t="shared" si="1"/>
        <v>41.275</v>
      </c>
      <c r="K21" s="82">
        <f t="shared" si="0"/>
        <v>4.1275</v>
      </c>
      <c r="L21" s="30">
        <v>10</v>
      </c>
      <c r="M21" s="25"/>
      <c r="N21" s="25"/>
    </row>
    <row r="22" spans="1:14" ht="14.25" customHeight="1">
      <c r="A22" s="29">
        <v>13</v>
      </c>
      <c r="B22" s="275"/>
      <c r="C22" s="148">
        <v>2.61</v>
      </c>
      <c r="D22" s="151" t="s">
        <v>110</v>
      </c>
      <c r="E22" s="3" t="s">
        <v>6</v>
      </c>
      <c r="F22" s="152" t="s">
        <v>111</v>
      </c>
      <c r="G22" s="2">
        <v>76</v>
      </c>
      <c r="H22" s="2">
        <v>2</v>
      </c>
      <c r="I22" s="154">
        <v>5</v>
      </c>
      <c r="J22" s="81">
        <f t="shared" si="1"/>
        <v>13.049999999999999</v>
      </c>
      <c r="K22" s="82">
        <f t="shared" si="0"/>
        <v>1.305</v>
      </c>
      <c r="L22" s="30">
        <v>10</v>
      </c>
      <c r="M22" s="25"/>
      <c r="N22" s="25"/>
    </row>
    <row r="23" spans="1:14" ht="14.25" customHeight="1">
      <c r="A23" s="143">
        <v>14</v>
      </c>
      <c r="B23" s="275"/>
      <c r="C23" s="203">
        <v>2.61</v>
      </c>
      <c r="D23" s="191" t="s">
        <v>157</v>
      </c>
      <c r="E23" s="210" t="s">
        <v>230</v>
      </c>
      <c r="F23" s="152" t="s">
        <v>235</v>
      </c>
      <c r="G23" s="2">
        <v>54</v>
      </c>
      <c r="H23" s="2">
        <v>4</v>
      </c>
      <c r="I23" s="146">
        <v>12</v>
      </c>
      <c r="J23" s="81">
        <f>SUM(C23*I23)</f>
        <v>31.32</v>
      </c>
      <c r="K23" s="82">
        <f t="shared" si="0"/>
        <v>3.132</v>
      </c>
      <c r="L23" s="30">
        <v>10</v>
      </c>
      <c r="M23" s="25"/>
      <c r="N23" s="25"/>
    </row>
    <row r="24" spans="1:14" ht="14.25" customHeight="1">
      <c r="A24" s="147">
        <v>15</v>
      </c>
      <c r="B24" s="275"/>
      <c r="C24" s="203">
        <v>2.613</v>
      </c>
      <c r="D24" s="191" t="s">
        <v>157</v>
      </c>
      <c r="E24" s="122" t="s">
        <v>57</v>
      </c>
      <c r="F24" s="152" t="s">
        <v>111</v>
      </c>
      <c r="G24" s="2">
        <v>73</v>
      </c>
      <c r="H24" s="2">
        <v>38</v>
      </c>
      <c r="I24" s="146">
        <v>12</v>
      </c>
      <c r="J24" s="81">
        <f>SUM(C24*I24)</f>
        <v>31.356</v>
      </c>
      <c r="K24" s="82">
        <f t="shared" si="0"/>
        <v>3.1356</v>
      </c>
      <c r="L24" s="30">
        <v>10</v>
      </c>
      <c r="M24" s="25"/>
      <c r="N24" s="25"/>
    </row>
    <row r="25" spans="1:14" ht="14.25" customHeight="1">
      <c r="A25" s="29">
        <v>16</v>
      </c>
      <c r="B25" s="276"/>
      <c r="C25" s="190">
        <v>3.897</v>
      </c>
      <c r="D25" s="191" t="s">
        <v>157</v>
      </c>
      <c r="E25" s="122" t="s">
        <v>57</v>
      </c>
      <c r="F25" s="152" t="s">
        <v>111</v>
      </c>
      <c r="G25" s="2">
        <v>73</v>
      </c>
      <c r="H25" s="2">
        <v>40</v>
      </c>
      <c r="I25" s="146">
        <v>12</v>
      </c>
      <c r="J25" s="81">
        <f>SUM(C25*I25)</f>
        <v>46.763999999999996</v>
      </c>
      <c r="K25" s="82">
        <f t="shared" si="0"/>
        <v>4.6764</v>
      </c>
      <c r="L25" s="30">
        <v>10</v>
      </c>
      <c r="M25" s="25"/>
      <c r="N25" s="25"/>
    </row>
    <row r="26" spans="1:14" ht="14.25" customHeight="1">
      <c r="A26" s="143">
        <v>17</v>
      </c>
      <c r="B26" s="155" t="s">
        <v>112</v>
      </c>
      <c r="C26" s="32">
        <v>2.027</v>
      </c>
      <c r="D26" s="2" t="s">
        <v>2</v>
      </c>
      <c r="E26" s="40" t="s">
        <v>113</v>
      </c>
      <c r="F26" s="40" t="s">
        <v>114</v>
      </c>
      <c r="G26" s="30">
        <v>41</v>
      </c>
      <c r="H26" s="30">
        <v>30</v>
      </c>
      <c r="I26" s="154">
        <v>5</v>
      </c>
      <c r="J26" s="81">
        <f t="shared" si="1"/>
        <v>10.135000000000002</v>
      </c>
      <c r="K26" s="82">
        <f t="shared" si="0"/>
        <v>1.0135000000000003</v>
      </c>
      <c r="L26" s="30">
        <v>10</v>
      </c>
      <c r="M26" s="25"/>
      <c r="N26" s="25"/>
    </row>
    <row r="27" spans="1:14" ht="14.25" customHeight="1">
      <c r="A27" s="147">
        <v>18</v>
      </c>
      <c r="B27" s="254" t="s">
        <v>115</v>
      </c>
      <c r="C27" s="4">
        <v>7.131</v>
      </c>
      <c r="D27" s="5" t="s">
        <v>116</v>
      </c>
      <c r="E27" s="3" t="s">
        <v>37</v>
      </c>
      <c r="F27" s="6" t="s">
        <v>117</v>
      </c>
      <c r="G27" s="268" t="s">
        <v>118</v>
      </c>
      <c r="H27" s="269"/>
      <c r="I27" s="146">
        <v>4</v>
      </c>
      <c r="J27" s="81">
        <f t="shared" si="1"/>
        <v>28.524</v>
      </c>
      <c r="K27" s="82">
        <f t="shared" si="0"/>
        <v>2.8524000000000003</v>
      </c>
      <c r="L27" s="30">
        <v>10</v>
      </c>
      <c r="M27" s="25"/>
      <c r="N27" s="25"/>
    </row>
    <row r="28" spans="1:14" ht="14.25" customHeight="1">
      <c r="A28" s="29">
        <v>19</v>
      </c>
      <c r="B28" s="255"/>
      <c r="C28" s="4">
        <v>3.227</v>
      </c>
      <c r="D28" s="5" t="s">
        <v>116</v>
      </c>
      <c r="E28" s="3" t="s">
        <v>37</v>
      </c>
      <c r="F28" s="6" t="s">
        <v>117</v>
      </c>
      <c r="G28" s="270" t="s">
        <v>119</v>
      </c>
      <c r="H28" s="271"/>
      <c r="I28" s="146">
        <v>4</v>
      </c>
      <c r="J28" s="81">
        <f t="shared" si="1"/>
        <v>12.908</v>
      </c>
      <c r="K28" s="82">
        <f t="shared" si="0"/>
        <v>1.2908</v>
      </c>
      <c r="L28" s="30">
        <v>10</v>
      </c>
      <c r="M28" s="25"/>
      <c r="N28" s="25"/>
    </row>
    <row r="29" spans="1:14" ht="14.25" customHeight="1">
      <c r="A29" s="143">
        <v>20</v>
      </c>
      <c r="B29" s="255"/>
      <c r="C29" s="203">
        <v>70.562</v>
      </c>
      <c r="D29" s="191" t="s">
        <v>226</v>
      </c>
      <c r="E29" s="210" t="s">
        <v>225</v>
      </c>
      <c r="F29" s="6" t="s">
        <v>232</v>
      </c>
      <c r="G29" s="252" t="s">
        <v>231</v>
      </c>
      <c r="H29" s="253"/>
      <c r="I29" s="146">
        <v>4</v>
      </c>
      <c r="J29" s="81">
        <f>SUM(C29*I29)</f>
        <v>282.248</v>
      </c>
      <c r="K29" s="82">
        <f t="shared" si="0"/>
        <v>28.224800000000002</v>
      </c>
      <c r="L29" s="30">
        <v>10</v>
      </c>
      <c r="M29" s="25"/>
      <c r="N29" s="25"/>
    </row>
    <row r="30" spans="1:14" ht="14.25" customHeight="1">
      <c r="A30" s="147">
        <v>21</v>
      </c>
      <c r="B30" s="255"/>
      <c r="C30" s="203">
        <v>8.526</v>
      </c>
      <c r="D30" s="191" t="s">
        <v>226</v>
      </c>
      <c r="E30" s="210" t="s">
        <v>225</v>
      </c>
      <c r="F30" s="6" t="s">
        <v>117</v>
      </c>
      <c r="G30" s="250" t="s">
        <v>227</v>
      </c>
      <c r="H30" s="251"/>
      <c r="I30" s="146">
        <v>4</v>
      </c>
      <c r="J30" s="81">
        <f>SUM(C30*I30)</f>
        <v>34.104</v>
      </c>
      <c r="K30" s="82">
        <f t="shared" si="0"/>
        <v>3.4104</v>
      </c>
      <c r="L30" s="30">
        <v>10</v>
      </c>
      <c r="M30" s="25"/>
      <c r="N30" s="25"/>
    </row>
    <row r="31" spans="1:14" ht="14.25" customHeight="1">
      <c r="A31" s="29">
        <v>22</v>
      </c>
      <c r="B31" s="255"/>
      <c r="C31" s="203">
        <v>10.022</v>
      </c>
      <c r="D31" s="191" t="s">
        <v>226</v>
      </c>
      <c r="E31" s="210" t="s">
        <v>225</v>
      </c>
      <c r="F31" s="6" t="s">
        <v>117</v>
      </c>
      <c r="G31" s="250" t="s">
        <v>228</v>
      </c>
      <c r="H31" s="251"/>
      <c r="I31" s="146">
        <v>4</v>
      </c>
      <c r="J31" s="81">
        <f>SUM(C31*I31)</f>
        <v>40.088</v>
      </c>
      <c r="K31" s="82">
        <f t="shared" si="0"/>
        <v>4.0088</v>
      </c>
      <c r="L31" s="30">
        <v>10</v>
      </c>
      <c r="M31" s="25"/>
      <c r="N31" s="25"/>
    </row>
    <row r="32" spans="1:14" ht="14.25" customHeight="1">
      <c r="A32" s="143">
        <v>23</v>
      </c>
      <c r="B32" s="256"/>
      <c r="C32" s="203">
        <v>3.334</v>
      </c>
      <c r="D32" s="191" t="s">
        <v>226</v>
      </c>
      <c r="E32" s="210" t="s">
        <v>225</v>
      </c>
      <c r="F32" s="6" t="s">
        <v>117</v>
      </c>
      <c r="G32" s="252" t="s">
        <v>229</v>
      </c>
      <c r="H32" s="253"/>
      <c r="I32" s="146">
        <v>4</v>
      </c>
      <c r="J32" s="81">
        <f>SUM(C32*I32)</f>
        <v>13.336</v>
      </c>
      <c r="K32" s="82">
        <f t="shared" si="0"/>
        <v>1.3336000000000001</v>
      </c>
      <c r="L32" s="30">
        <v>10</v>
      </c>
      <c r="M32" s="25"/>
      <c r="N32" s="25"/>
    </row>
    <row r="33" spans="1:14" ht="14.25" customHeight="1">
      <c r="A33" s="147">
        <v>24</v>
      </c>
      <c r="B33" s="163" t="s">
        <v>38</v>
      </c>
      <c r="C33" s="32">
        <v>18.7</v>
      </c>
      <c r="D33" s="2" t="s">
        <v>2</v>
      </c>
      <c r="E33" s="3" t="s">
        <v>6</v>
      </c>
      <c r="F33" s="40" t="s">
        <v>7</v>
      </c>
      <c r="G33" s="30">
        <v>48</v>
      </c>
      <c r="H33" s="30">
        <v>3</v>
      </c>
      <c r="I33" s="81">
        <v>18</v>
      </c>
      <c r="J33" s="81">
        <f>I33*C33</f>
        <v>336.59999999999997</v>
      </c>
      <c r="K33" s="82">
        <f>J33*10%</f>
        <v>33.66</v>
      </c>
      <c r="L33" s="30">
        <v>10</v>
      </c>
      <c r="M33" s="25"/>
      <c r="N33" s="25"/>
    </row>
    <row r="34" spans="1:14" ht="14.25" customHeight="1">
      <c r="A34" s="29">
        <v>25</v>
      </c>
      <c r="B34" s="254" t="s">
        <v>120</v>
      </c>
      <c r="C34" s="4">
        <v>5.999</v>
      </c>
      <c r="D34" s="5" t="s">
        <v>2</v>
      </c>
      <c r="E34" s="3" t="s">
        <v>6</v>
      </c>
      <c r="F34" s="6" t="s">
        <v>121</v>
      </c>
      <c r="G34" s="7">
        <v>44</v>
      </c>
      <c r="H34" s="7">
        <v>91</v>
      </c>
      <c r="I34" s="146">
        <v>12</v>
      </c>
      <c r="J34" s="81">
        <f t="shared" si="1"/>
        <v>71.988</v>
      </c>
      <c r="K34" s="82">
        <f t="shared" si="0"/>
        <v>7.1988</v>
      </c>
      <c r="L34" s="30">
        <v>10</v>
      </c>
      <c r="M34" s="25"/>
      <c r="N34" s="25"/>
    </row>
    <row r="35" spans="1:14" ht="14.25" customHeight="1">
      <c r="A35" s="143">
        <v>26</v>
      </c>
      <c r="B35" s="256"/>
      <c r="C35" s="4">
        <v>7</v>
      </c>
      <c r="D35" s="5" t="s">
        <v>3</v>
      </c>
      <c r="E35" s="3" t="s">
        <v>6</v>
      </c>
      <c r="F35" s="6" t="s">
        <v>122</v>
      </c>
      <c r="G35" s="7">
        <v>31</v>
      </c>
      <c r="H35" s="7">
        <v>18</v>
      </c>
      <c r="I35" s="146">
        <v>13</v>
      </c>
      <c r="J35" s="81">
        <f t="shared" si="1"/>
        <v>91</v>
      </c>
      <c r="K35" s="82">
        <f t="shared" si="0"/>
        <v>9.1</v>
      </c>
      <c r="L35" s="30">
        <v>10</v>
      </c>
      <c r="M35" s="25"/>
      <c r="N35" s="25"/>
    </row>
    <row r="36" spans="1:14" ht="14.25" customHeight="1">
      <c r="A36" s="147">
        <v>27</v>
      </c>
      <c r="B36" s="156" t="s">
        <v>123</v>
      </c>
      <c r="C36" s="4">
        <v>5.141</v>
      </c>
      <c r="D36" s="5" t="s">
        <v>116</v>
      </c>
      <c r="E36" s="3" t="s">
        <v>37</v>
      </c>
      <c r="F36" s="6" t="s">
        <v>124</v>
      </c>
      <c r="G36" s="7">
        <v>7</v>
      </c>
      <c r="H36" s="7">
        <v>12</v>
      </c>
      <c r="I36" s="81">
        <v>4</v>
      </c>
      <c r="J36" s="81">
        <f t="shared" si="1"/>
        <v>20.564</v>
      </c>
      <c r="K36" s="82">
        <f t="shared" si="0"/>
        <v>2.0564</v>
      </c>
      <c r="L36" s="30">
        <v>10</v>
      </c>
      <c r="M36" s="25"/>
      <c r="N36" s="25"/>
    </row>
    <row r="37" spans="1:14" ht="14.25" customHeight="1">
      <c r="A37" s="20">
        <v>1</v>
      </c>
      <c r="B37" s="21">
        <v>2</v>
      </c>
      <c r="C37" s="22"/>
      <c r="D37" s="21">
        <v>4</v>
      </c>
      <c r="E37" s="21">
        <v>5</v>
      </c>
      <c r="F37" s="23">
        <v>6</v>
      </c>
      <c r="G37" s="21">
        <v>7</v>
      </c>
      <c r="H37" s="21">
        <v>8</v>
      </c>
      <c r="I37" s="24">
        <v>9</v>
      </c>
      <c r="J37" s="97">
        <v>10</v>
      </c>
      <c r="K37" s="97">
        <v>11</v>
      </c>
      <c r="L37" s="97">
        <v>12</v>
      </c>
      <c r="M37" s="25"/>
      <c r="N37" s="25"/>
    </row>
    <row r="38" spans="1:14" ht="14.25" customHeight="1">
      <c r="A38" s="29">
        <v>28</v>
      </c>
      <c r="B38" s="260" t="s">
        <v>145</v>
      </c>
      <c r="C38" s="150">
        <v>4.756</v>
      </c>
      <c r="D38" s="2" t="s">
        <v>5</v>
      </c>
      <c r="E38" s="3" t="s">
        <v>37</v>
      </c>
      <c r="F38" s="3" t="s">
        <v>146</v>
      </c>
      <c r="G38" s="2"/>
      <c r="H38" s="2">
        <v>10</v>
      </c>
      <c r="I38" s="146">
        <v>6</v>
      </c>
      <c r="J38" s="81">
        <f>SUM(C38*I38)</f>
        <v>28.536</v>
      </c>
      <c r="K38" s="82">
        <f t="shared" si="0"/>
        <v>2.8536</v>
      </c>
      <c r="L38" s="30">
        <v>10</v>
      </c>
      <c r="M38" s="25"/>
      <c r="N38" s="25"/>
    </row>
    <row r="39" spans="1:14" ht="14.25" customHeight="1">
      <c r="A39" s="143">
        <v>29</v>
      </c>
      <c r="B39" s="261"/>
      <c r="C39" s="150">
        <v>4.499</v>
      </c>
      <c r="D39" s="2" t="s">
        <v>5</v>
      </c>
      <c r="E39" s="3" t="s">
        <v>37</v>
      </c>
      <c r="F39" s="3" t="s">
        <v>147</v>
      </c>
      <c r="G39" s="2"/>
      <c r="H39" s="2">
        <v>102</v>
      </c>
      <c r="I39" s="146">
        <v>6</v>
      </c>
      <c r="J39" s="81">
        <f>SUM(C39*I39)</f>
        <v>26.994</v>
      </c>
      <c r="K39" s="82">
        <f t="shared" si="0"/>
        <v>2.6994000000000002</v>
      </c>
      <c r="L39" s="30">
        <v>10</v>
      </c>
      <c r="M39" s="25"/>
      <c r="N39" s="25"/>
    </row>
    <row r="40" spans="1:14" ht="14.25" customHeight="1">
      <c r="A40" s="147">
        <v>30</v>
      </c>
      <c r="B40" s="262"/>
      <c r="C40" s="211">
        <v>2.565</v>
      </c>
      <c r="D40" s="191" t="s">
        <v>199</v>
      </c>
      <c r="E40" s="210" t="s">
        <v>225</v>
      </c>
      <c r="F40" s="3" t="s">
        <v>234</v>
      </c>
      <c r="G40" s="2"/>
      <c r="H40" s="213">
        <v>851</v>
      </c>
      <c r="I40" s="146">
        <v>7</v>
      </c>
      <c r="J40" s="81">
        <f>SUM(C40*I40)</f>
        <v>17.955</v>
      </c>
      <c r="K40" s="82">
        <f t="shared" si="0"/>
        <v>1.7954999999999999</v>
      </c>
      <c r="L40" s="30">
        <v>10</v>
      </c>
      <c r="M40" s="25"/>
      <c r="N40" s="25"/>
    </row>
    <row r="41" spans="1:14" ht="14.25" customHeight="1">
      <c r="A41" s="29">
        <v>31</v>
      </c>
      <c r="B41" s="236" t="s">
        <v>125</v>
      </c>
      <c r="C41" s="32">
        <v>5.134</v>
      </c>
      <c r="D41" s="5" t="s">
        <v>126</v>
      </c>
      <c r="E41" s="40" t="s">
        <v>113</v>
      </c>
      <c r="F41" s="42" t="s">
        <v>127</v>
      </c>
      <c r="G41" s="43">
        <v>30</v>
      </c>
      <c r="H41" s="43">
        <v>14</v>
      </c>
      <c r="I41" s="154">
        <v>2</v>
      </c>
      <c r="J41" s="81">
        <f t="shared" si="1"/>
        <v>10.268</v>
      </c>
      <c r="K41" s="82">
        <f t="shared" si="0"/>
        <v>1.0268000000000002</v>
      </c>
      <c r="L41" s="30">
        <v>10</v>
      </c>
      <c r="M41" s="25"/>
      <c r="N41" s="25"/>
    </row>
    <row r="42" spans="1:14" ht="14.25" customHeight="1">
      <c r="A42" s="143">
        <v>32</v>
      </c>
      <c r="B42" s="258"/>
      <c r="C42" s="32">
        <v>1.667</v>
      </c>
      <c r="D42" s="5" t="s">
        <v>126</v>
      </c>
      <c r="E42" s="40" t="s">
        <v>113</v>
      </c>
      <c r="F42" s="42" t="s">
        <v>127</v>
      </c>
      <c r="G42" s="43">
        <v>30</v>
      </c>
      <c r="H42" s="43">
        <v>13</v>
      </c>
      <c r="I42" s="154">
        <v>2</v>
      </c>
      <c r="J42" s="81">
        <f t="shared" si="1"/>
        <v>3.334</v>
      </c>
      <c r="K42" s="82">
        <f t="shared" si="0"/>
        <v>0.33340000000000003</v>
      </c>
      <c r="L42" s="30">
        <v>10</v>
      </c>
      <c r="M42" s="25"/>
      <c r="N42" s="25"/>
    </row>
    <row r="43" spans="1:14" ht="14.25" customHeight="1">
      <c r="A43" s="147">
        <v>33</v>
      </c>
      <c r="B43" s="236" t="s">
        <v>128</v>
      </c>
      <c r="C43" s="32">
        <v>5.781</v>
      </c>
      <c r="D43" s="5" t="s">
        <v>3</v>
      </c>
      <c r="E43" s="3" t="s">
        <v>6</v>
      </c>
      <c r="F43" s="42" t="s">
        <v>129</v>
      </c>
      <c r="G43" s="282" t="s">
        <v>130</v>
      </c>
      <c r="H43" s="283"/>
      <c r="I43" s="146">
        <v>19.5</v>
      </c>
      <c r="J43" s="81">
        <f t="shared" si="1"/>
        <v>112.72949999999999</v>
      </c>
      <c r="K43" s="82">
        <f t="shared" si="0"/>
        <v>11.27295</v>
      </c>
      <c r="L43" s="30">
        <v>10</v>
      </c>
      <c r="M43" s="25"/>
      <c r="N43" s="25"/>
    </row>
    <row r="44" spans="1:14" ht="14.25" customHeight="1">
      <c r="A44" s="29">
        <v>34</v>
      </c>
      <c r="B44" s="258"/>
      <c r="C44" s="159">
        <v>3.901</v>
      </c>
      <c r="D44" s="160" t="s">
        <v>2</v>
      </c>
      <c r="E44" s="3" t="s">
        <v>6</v>
      </c>
      <c r="F44" s="161" t="s">
        <v>131</v>
      </c>
      <c r="G44" s="282" t="s">
        <v>132</v>
      </c>
      <c r="H44" s="283"/>
      <c r="I44" s="146">
        <v>12</v>
      </c>
      <c r="J44" s="81">
        <f t="shared" si="1"/>
        <v>46.812</v>
      </c>
      <c r="K44" s="82">
        <f t="shared" si="0"/>
        <v>4.6812</v>
      </c>
      <c r="L44" s="30">
        <v>10</v>
      </c>
      <c r="M44" s="25"/>
      <c r="N44" s="25"/>
    </row>
    <row r="45" spans="1:14" ht="14.25" customHeight="1">
      <c r="A45" s="143">
        <v>35</v>
      </c>
      <c r="B45" s="162" t="s">
        <v>133</v>
      </c>
      <c r="C45" s="159">
        <v>8.451</v>
      </c>
      <c r="D45" s="160" t="s">
        <v>3</v>
      </c>
      <c r="E45" s="3" t="s">
        <v>6</v>
      </c>
      <c r="F45" s="161" t="s">
        <v>134</v>
      </c>
      <c r="G45" s="43">
        <v>25</v>
      </c>
      <c r="H45" s="158">
        <v>69</v>
      </c>
      <c r="I45" s="146">
        <v>13</v>
      </c>
      <c r="J45" s="81">
        <f t="shared" si="1"/>
        <v>109.863</v>
      </c>
      <c r="K45" s="82">
        <f t="shared" si="0"/>
        <v>10.9863</v>
      </c>
      <c r="L45" s="30">
        <v>10</v>
      </c>
      <c r="M45" s="25"/>
      <c r="N45" s="25"/>
    </row>
    <row r="46" spans="1:14" ht="14.25" customHeight="1">
      <c r="A46" s="147">
        <v>36</v>
      </c>
      <c r="B46" s="236" t="s">
        <v>135</v>
      </c>
      <c r="C46" s="32">
        <v>1.27</v>
      </c>
      <c r="D46" s="2" t="s">
        <v>110</v>
      </c>
      <c r="E46" s="3" t="s">
        <v>6</v>
      </c>
      <c r="F46" s="42" t="s">
        <v>136</v>
      </c>
      <c r="G46" s="43">
        <v>15</v>
      </c>
      <c r="H46" s="43">
        <v>14</v>
      </c>
      <c r="I46" s="154">
        <v>5</v>
      </c>
      <c r="J46" s="81">
        <f t="shared" si="1"/>
        <v>6.35</v>
      </c>
      <c r="K46" s="82">
        <f t="shared" si="0"/>
        <v>0.635</v>
      </c>
      <c r="L46" s="30">
        <v>10</v>
      </c>
      <c r="M46" s="25"/>
      <c r="N46" s="25"/>
    </row>
    <row r="47" spans="1:14" ht="14.25" customHeight="1">
      <c r="A47" s="29">
        <v>37</v>
      </c>
      <c r="B47" s="257"/>
      <c r="C47" s="32">
        <v>0.781</v>
      </c>
      <c r="D47" s="2" t="s">
        <v>110</v>
      </c>
      <c r="E47" s="3" t="s">
        <v>6</v>
      </c>
      <c r="F47" s="42" t="s">
        <v>137</v>
      </c>
      <c r="G47" s="43">
        <v>33</v>
      </c>
      <c r="H47" s="43">
        <v>3</v>
      </c>
      <c r="I47" s="154">
        <v>5</v>
      </c>
      <c r="J47" s="81">
        <f t="shared" si="1"/>
        <v>3.9050000000000002</v>
      </c>
      <c r="K47" s="82">
        <f t="shared" si="0"/>
        <v>0.39050000000000007</v>
      </c>
      <c r="L47" s="30">
        <v>10</v>
      </c>
      <c r="M47" s="25"/>
      <c r="N47" s="25"/>
    </row>
    <row r="48" spans="1:14" ht="14.25" customHeight="1">
      <c r="A48" s="143">
        <v>38</v>
      </c>
      <c r="B48" s="258"/>
      <c r="C48" s="32">
        <v>2.499</v>
      </c>
      <c r="D48" s="5" t="s">
        <v>3</v>
      </c>
      <c r="E48" s="3" t="s">
        <v>6</v>
      </c>
      <c r="F48" s="42" t="s">
        <v>138</v>
      </c>
      <c r="G48" s="43">
        <v>40</v>
      </c>
      <c r="H48" s="43">
        <v>33</v>
      </c>
      <c r="I48" s="154">
        <v>13</v>
      </c>
      <c r="J48" s="81">
        <f t="shared" si="1"/>
        <v>32.487</v>
      </c>
      <c r="K48" s="82">
        <f t="shared" si="0"/>
        <v>3.2487000000000004</v>
      </c>
      <c r="L48" s="30">
        <v>10</v>
      </c>
      <c r="M48" s="25"/>
      <c r="N48" s="25"/>
    </row>
    <row r="49" spans="1:14" ht="14.25" customHeight="1">
      <c r="A49" s="147">
        <v>39</v>
      </c>
      <c r="B49" s="254" t="s">
        <v>139</v>
      </c>
      <c r="C49" s="4">
        <v>7.642</v>
      </c>
      <c r="D49" s="5" t="s">
        <v>1</v>
      </c>
      <c r="E49" s="3" t="s">
        <v>6</v>
      </c>
      <c r="F49" s="6" t="s">
        <v>140</v>
      </c>
      <c r="G49" s="7">
        <v>44</v>
      </c>
      <c r="H49" s="7">
        <v>88</v>
      </c>
      <c r="I49" s="146">
        <v>9</v>
      </c>
      <c r="J49" s="81">
        <f t="shared" si="1"/>
        <v>68.778</v>
      </c>
      <c r="K49" s="82">
        <f t="shared" si="0"/>
        <v>6.877800000000001</v>
      </c>
      <c r="L49" s="30">
        <v>10</v>
      </c>
      <c r="M49" s="25"/>
      <c r="N49" s="25"/>
    </row>
    <row r="50" spans="1:14" ht="14.25" customHeight="1">
      <c r="A50" s="29">
        <v>40</v>
      </c>
      <c r="B50" s="256"/>
      <c r="C50" s="4">
        <v>7</v>
      </c>
      <c r="D50" s="5" t="s">
        <v>1</v>
      </c>
      <c r="E50" s="3" t="s">
        <v>6</v>
      </c>
      <c r="F50" s="6" t="s">
        <v>141</v>
      </c>
      <c r="G50" s="7">
        <v>42</v>
      </c>
      <c r="H50" s="7">
        <v>18</v>
      </c>
      <c r="I50" s="146">
        <v>9</v>
      </c>
      <c r="J50" s="81">
        <f t="shared" si="1"/>
        <v>63</v>
      </c>
      <c r="K50" s="82">
        <f t="shared" si="0"/>
        <v>6.300000000000001</v>
      </c>
      <c r="L50" s="30">
        <v>10</v>
      </c>
      <c r="M50" s="25"/>
      <c r="N50" s="25"/>
    </row>
    <row r="51" spans="1:14" ht="14.25" customHeight="1">
      <c r="A51" s="143">
        <v>41</v>
      </c>
      <c r="B51" s="163" t="s">
        <v>39</v>
      </c>
      <c r="C51" s="32">
        <v>10.934</v>
      </c>
      <c r="D51" s="5" t="s">
        <v>2</v>
      </c>
      <c r="E51" s="3" t="s">
        <v>6</v>
      </c>
      <c r="F51" s="42" t="s">
        <v>9</v>
      </c>
      <c r="G51" s="43">
        <v>23</v>
      </c>
      <c r="H51" s="43">
        <v>63</v>
      </c>
      <c r="I51" s="82">
        <v>12</v>
      </c>
      <c r="J51" s="81">
        <f>I51*C51</f>
        <v>131.208</v>
      </c>
      <c r="K51" s="82">
        <f>J51*10%</f>
        <v>13.120800000000001</v>
      </c>
      <c r="L51" s="30">
        <v>10</v>
      </c>
      <c r="M51" s="25"/>
      <c r="N51" s="25"/>
    </row>
    <row r="52" spans="1:14" ht="14.25" customHeight="1">
      <c r="A52" s="147">
        <v>42</v>
      </c>
      <c r="B52" s="259" t="s">
        <v>142</v>
      </c>
      <c r="C52" s="32">
        <v>1</v>
      </c>
      <c r="D52" s="5" t="s">
        <v>116</v>
      </c>
      <c r="E52" s="3" t="s">
        <v>6</v>
      </c>
      <c r="F52" s="42" t="s">
        <v>143</v>
      </c>
      <c r="G52" s="43">
        <v>35</v>
      </c>
      <c r="H52" s="43">
        <v>68</v>
      </c>
      <c r="I52" s="154">
        <v>4</v>
      </c>
      <c r="J52" s="81">
        <f t="shared" si="1"/>
        <v>4</v>
      </c>
      <c r="K52" s="82">
        <f t="shared" si="0"/>
        <v>0.4</v>
      </c>
      <c r="L52" s="30">
        <v>10</v>
      </c>
      <c r="M52" s="25"/>
      <c r="N52" s="25"/>
    </row>
    <row r="53" spans="1:14" ht="14.25" customHeight="1">
      <c r="A53" s="29">
        <v>43</v>
      </c>
      <c r="B53" s="259"/>
      <c r="C53" s="32">
        <v>2</v>
      </c>
      <c r="D53" s="5" t="s">
        <v>116</v>
      </c>
      <c r="E53" s="3" t="s">
        <v>6</v>
      </c>
      <c r="F53" s="42" t="s">
        <v>143</v>
      </c>
      <c r="G53" s="43">
        <v>35</v>
      </c>
      <c r="H53" s="43">
        <v>114</v>
      </c>
      <c r="I53" s="154">
        <v>4</v>
      </c>
      <c r="J53" s="81">
        <f t="shared" si="1"/>
        <v>8</v>
      </c>
      <c r="K53" s="82">
        <f t="shared" si="0"/>
        <v>0.8</v>
      </c>
      <c r="L53" s="30">
        <v>10</v>
      </c>
      <c r="M53" s="25"/>
      <c r="N53" s="25"/>
    </row>
    <row r="54" spans="1:14" ht="14.25" customHeight="1">
      <c r="A54" s="143">
        <v>44</v>
      </c>
      <c r="B54" s="259"/>
      <c r="C54" s="145">
        <v>8</v>
      </c>
      <c r="D54" s="29" t="s">
        <v>3</v>
      </c>
      <c r="E54" s="3" t="s">
        <v>6</v>
      </c>
      <c r="F54" s="164" t="s">
        <v>144</v>
      </c>
      <c r="G54" s="43">
        <v>44</v>
      </c>
      <c r="H54" s="43">
        <v>13</v>
      </c>
      <c r="I54" s="154">
        <v>13</v>
      </c>
      <c r="J54" s="81">
        <f t="shared" si="1"/>
        <v>104</v>
      </c>
      <c r="K54" s="82">
        <f t="shared" si="0"/>
        <v>10.4</v>
      </c>
      <c r="L54" s="30">
        <v>10</v>
      </c>
      <c r="M54" s="25"/>
      <c r="N54" s="25"/>
    </row>
    <row r="55" spans="1:12" ht="14.25" customHeight="1">
      <c r="A55" s="101">
        <v>44</v>
      </c>
      <c r="B55" s="96" t="s">
        <v>47</v>
      </c>
      <c r="C55" s="78">
        <f>SUM(C10:C54)</f>
        <v>340.11000000000007</v>
      </c>
      <c r="D55" s="54" t="s">
        <v>29</v>
      </c>
      <c r="E55" s="54"/>
      <c r="F55" s="54"/>
      <c r="G55" s="54"/>
      <c r="H55" s="54"/>
      <c r="I55" s="54"/>
      <c r="J55" s="90"/>
      <c r="K55" s="90"/>
      <c r="L55" s="55"/>
    </row>
    <row r="56" spans="1:13" s="26" customFormat="1" ht="12.75">
      <c r="A56" s="73"/>
      <c r="B56" s="9"/>
      <c r="C56" s="73"/>
      <c r="D56" s="73"/>
      <c r="E56" s="73"/>
      <c r="F56" s="73"/>
      <c r="G56" s="73"/>
      <c r="H56" s="73"/>
      <c r="I56" s="73"/>
      <c r="J56" s="84"/>
      <c r="K56" s="84"/>
      <c r="L56" s="73"/>
      <c r="M56" s="73"/>
    </row>
    <row r="57" spans="1:13" s="26" customFormat="1" ht="12.75">
      <c r="A57" s="73"/>
      <c r="B57" s="9"/>
      <c r="C57" s="73"/>
      <c r="D57" s="73"/>
      <c r="E57" s="73"/>
      <c r="F57" s="73"/>
      <c r="G57" s="73"/>
      <c r="H57" s="73"/>
      <c r="I57" s="73"/>
      <c r="J57" s="84"/>
      <c r="K57" s="84"/>
      <c r="L57" s="73"/>
      <c r="M57" s="73"/>
    </row>
    <row r="58" spans="1:13" s="26" customFormat="1" ht="12.75">
      <c r="A58" s="73"/>
      <c r="B58" s="9"/>
      <c r="C58" s="73"/>
      <c r="D58" s="73"/>
      <c r="E58" s="73"/>
      <c r="F58" s="73"/>
      <c r="G58" s="73"/>
      <c r="H58" s="73"/>
      <c r="I58" s="73"/>
      <c r="J58" s="84"/>
      <c r="K58" s="84"/>
      <c r="L58" s="73"/>
      <c r="M58" s="73"/>
    </row>
    <row r="59" spans="1:17" ht="41.25" customHeight="1">
      <c r="A59" s="309" t="s">
        <v>188</v>
      </c>
      <c r="B59" s="310"/>
      <c r="C59" s="310"/>
      <c r="D59" s="310"/>
      <c r="E59" s="310"/>
      <c r="F59" s="310"/>
      <c r="G59" s="310"/>
      <c r="H59" s="310"/>
      <c r="I59" s="310"/>
      <c r="J59" s="311"/>
      <c r="K59" s="134" t="s">
        <v>69</v>
      </c>
      <c r="L59" s="94" t="s">
        <v>44</v>
      </c>
      <c r="N59" s="127"/>
      <c r="O59" s="127"/>
      <c r="P59" s="127"/>
      <c r="Q59" s="127"/>
    </row>
    <row r="60" spans="1:17" ht="14.25" customHeight="1">
      <c r="A60" s="44" t="s">
        <v>40</v>
      </c>
      <c r="B60" s="8" t="s">
        <v>32</v>
      </c>
      <c r="C60" s="4">
        <v>16.672</v>
      </c>
      <c r="D60" s="8" t="s">
        <v>5</v>
      </c>
      <c r="E60" s="3" t="s">
        <v>37</v>
      </c>
      <c r="F60" s="126" t="s">
        <v>22</v>
      </c>
      <c r="G60" s="8">
        <v>52</v>
      </c>
      <c r="H60" s="8">
        <v>1</v>
      </c>
      <c r="I60" s="294" t="s">
        <v>46</v>
      </c>
      <c r="J60" s="295"/>
      <c r="K60" s="81">
        <f>C60*10</f>
        <v>166.72</v>
      </c>
      <c r="L60" s="115">
        <f>C60*10</f>
        <v>166.72</v>
      </c>
      <c r="N60" s="127"/>
      <c r="O60" s="127"/>
      <c r="P60" s="127"/>
      <c r="Q60" s="127"/>
    </row>
    <row r="61" spans="1:17" ht="14.25" customHeight="1">
      <c r="A61" s="48" t="s">
        <v>41</v>
      </c>
      <c r="B61" s="119" t="s">
        <v>74</v>
      </c>
      <c r="C61" s="70">
        <v>15.261</v>
      </c>
      <c r="D61" s="5" t="s">
        <v>3</v>
      </c>
      <c r="E61" s="3" t="s">
        <v>37</v>
      </c>
      <c r="F61" s="70" t="s">
        <v>63</v>
      </c>
      <c r="G61" s="69">
        <v>26</v>
      </c>
      <c r="H61" s="69">
        <v>58</v>
      </c>
      <c r="I61" s="296"/>
      <c r="J61" s="297"/>
      <c r="K61" s="81">
        <f>C61*10</f>
        <v>152.60999999999999</v>
      </c>
      <c r="L61" s="115">
        <f>C61*10</f>
        <v>152.60999999999999</v>
      </c>
      <c r="N61" s="127"/>
      <c r="O61" s="127"/>
      <c r="P61" s="127"/>
      <c r="Q61" s="127"/>
    </row>
    <row r="62" spans="1:17" ht="14.25" customHeight="1">
      <c r="A62" s="48" t="s">
        <v>42</v>
      </c>
      <c r="B62" s="120" t="s">
        <v>56</v>
      </c>
      <c r="C62" s="121">
        <v>33.5</v>
      </c>
      <c r="D62" s="5" t="s">
        <v>1</v>
      </c>
      <c r="E62" s="122" t="s">
        <v>57</v>
      </c>
      <c r="F62" s="70" t="s">
        <v>62</v>
      </c>
      <c r="G62" s="69">
        <v>41</v>
      </c>
      <c r="H62" s="69">
        <v>4</v>
      </c>
      <c r="I62" s="296"/>
      <c r="J62" s="297"/>
      <c r="K62" s="81" t="s">
        <v>58</v>
      </c>
      <c r="L62" s="115">
        <v>335</v>
      </c>
      <c r="N62" s="127"/>
      <c r="O62" s="127"/>
      <c r="P62" s="127"/>
      <c r="Q62" s="127"/>
    </row>
    <row r="63" spans="1:17" ht="14.25" customHeight="1">
      <c r="A63" s="44" t="s">
        <v>43</v>
      </c>
      <c r="B63" s="120" t="s">
        <v>56</v>
      </c>
      <c r="C63" s="121">
        <v>33.5</v>
      </c>
      <c r="D63" s="5" t="s">
        <v>1</v>
      </c>
      <c r="E63" s="122" t="s">
        <v>57</v>
      </c>
      <c r="F63" s="70" t="s">
        <v>62</v>
      </c>
      <c r="G63" s="69">
        <v>41</v>
      </c>
      <c r="H63" s="69">
        <v>5</v>
      </c>
      <c r="I63" s="296"/>
      <c r="J63" s="297"/>
      <c r="K63" s="81" t="s">
        <v>58</v>
      </c>
      <c r="L63" s="115">
        <v>335</v>
      </c>
      <c r="N63" s="127"/>
      <c r="O63" s="127"/>
      <c r="P63" s="127"/>
      <c r="Q63" s="127"/>
    </row>
    <row r="64" spans="1:71" ht="14.25" customHeight="1">
      <c r="A64" s="102">
        <v>4</v>
      </c>
      <c r="B64" s="103" t="s">
        <v>47</v>
      </c>
      <c r="C64" s="104">
        <f>SUM(C60:C63)</f>
        <v>98.93299999999999</v>
      </c>
      <c r="D64" s="93" t="s">
        <v>29</v>
      </c>
      <c r="E64" s="93"/>
      <c r="F64" s="93"/>
      <c r="G64" s="93"/>
      <c r="H64" s="93"/>
      <c r="I64" s="93"/>
      <c r="J64" s="105"/>
      <c r="K64" s="130"/>
      <c r="L64" s="105"/>
      <c r="M64" s="34"/>
      <c r="N64" s="127"/>
      <c r="O64" s="127"/>
      <c r="P64" s="127"/>
      <c r="Q64" s="127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51" s="67" customFormat="1" ht="14.25" customHeight="1">
      <c r="A65" s="308" t="s">
        <v>10</v>
      </c>
      <c r="B65" s="308"/>
      <c r="C65" s="68"/>
      <c r="D65" s="73"/>
      <c r="E65" s="73"/>
      <c r="F65" s="73"/>
      <c r="G65" s="73"/>
      <c r="H65" s="73"/>
      <c r="I65" s="73"/>
      <c r="J65" s="292"/>
      <c r="K65" s="292"/>
      <c r="L65" s="292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</row>
    <row r="66" spans="1:51" s="1" customFormat="1" ht="14.25" customHeight="1">
      <c r="A66" s="106">
        <f>A64+A55</f>
        <v>48</v>
      </c>
      <c r="B66" s="107" t="s">
        <v>47</v>
      </c>
      <c r="C66" s="79">
        <f>C64+C55</f>
        <v>439.04300000000006</v>
      </c>
      <c r="D66" s="56" t="s">
        <v>29</v>
      </c>
      <c r="E66" s="56"/>
      <c r="F66" s="92"/>
      <c r="G66" s="92"/>
      <c r="H66" s="92"/>
      <c r="I66" s="92"/>
      <c r="J66" s="91"/>
      <c r="K66" s="91"/>
      <c r="L66" s="91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s="67" customFormat="1" ht="12.75" customHeight="1">
      <c r="A67" s="109"/>
      <c r="B67" s="73"/>
      <c r="C67" s="75"/>
      <c r="D67" s="76"/>
      <c r="E67" s="76"/>
      <c r="F67" s="76"/>
      <c r="G67" s="76"/>
      <c r="H67" s="76"/>
      <c r="I67" s="76"/>
      <c r="J67" s="98"/>
      <c r="K67" s="98"/>
      <c r="L67" s="7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</row>
    <row r="68" spans="1:51" s="67" customFormat="1" ht="12.75" customHeight="1">
      <c r="A68" s="109"/>
      <c r="B68" s="73"/>
      <c r="C68" s="75"/>
      <c r="D68" s="76"/>
      <c r="E68" s="76"/>
      <c r="F68" s="76"/>
      <c r="G68" s="76"/>
      <c r="H68" s="76"/>
      <c r="I68" s="76"/>
      <c r="J68" s="98"/>
      <c r="K68" s="98"/>
      <c r="L68" s="7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</row>
    <row r="69" spans="1:51" s="67" customFormat="1" ht="12.75" customHeight="1">
      <c r="A69" s="65" t="s">
        <v>45</v>
      </c>
      <c r="B69" s="249" t="s">
        <v>236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</row>
    <row r="70" spans="1:51" s="67" customFormat="1" ht="12.75" customHeight="1">
      <c r="A70" s="65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</row>
    <row r="71" spans="1:51" s="67" customFormat="1" ht="12.75" customHeight="1">
      <c r="A71" s="109"/>
      <c r="B71" s="73"/>
      <c r="C71" s="75"/>
      <c r="D71" s="76"/>
      <c r="E71" s="76"/>
      <c r="F71" s="76"/>
      <c r="G71" s="76"/>
      <c r="H71" s="76"/>
      <c r="I71" s="76"/>
      <c r="J71" s="98"/>
      <c r="K71" s="98"/>
      <c r="L71" s="7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</row>
    <row r="72" spans="1:51" s="67" customFormat="1" ht="12.75" customHeight="1">
      <c r="A72" s="109"/>
      <c r="B72" s="73"/>
      <c r="C72" s="75"/>
      <c r="D72" s="76"/>
      <c r="E72" s="76"/>
      <c r="F72" s="76"/>
      <c r="G72" s="76"/>
      <c r="H72" s="76"/>
      <c r="I72" s="76"/>
      <c r="J72" s="98"/>
      <c r="K72" s="98"/>
      <c r="L72" s="7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</row>
    <row r="73" spans="1:51" s="67" customFormat="1" ht="12.75" customHeight="1">
      <c r="A73" s="109"/>
      <c r="B73" s="73"/>
      <c r="C73" s="75"/>
      <c r="D73" s="76"/>
      <c r="E73" s="76"/>
      <c r="F73" s="76"/>
      <c r="G73" s="76"/>
      <c r="H73" s="76"/>
      <c r="I73" s="76"/>
      <c r="J73" s="98"/>
      <c r="K73" s="98"/>
      <c r="L73" s="7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</row>
    <row r="74" spans="1:51" s="67" customFormat="1" ht="12.75" customHeight="1">
      <c r="A74" s="109"/>
      <c r="B74" s="73"/>
      <c r="C74" s="75"/>
      <c r="D74" s="76"/>
      <c r="E74" s="76"/>
      <c r="F74" s="76"/>
      <c r="G74" s="76"/>
      <c r="H74" s="76"/>
      <c r="I74" s="76"/>
      <c r="J74" s="98"/>
      <c r="K74" s="98"/>
      <c r="L74" s="7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</row>
    <row r="75" spans="1:51" s="67" customFormat="1" ht="12.75" customHeight="1">
      <c r="A75" s="303" t="s">
        <v>12</v>
      </c>
      <c r="B75" s="312"/>
      <c r="C75" s="300"/>
      <c r="D75" s="299"/>
      <c r="E75" s="299"/>
      <c r="F75" s="299"/>
      <c r="G75" s="299"/>
      <c r="H75" s="291" t="s">
        <v>23</v>
      </c>
      <c r="I75" s="291"/>
      <c r="J75" s="291"/>
      <c r="K75" s="291"/>
      <c r="L75" s="300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</row>
    <row r="76" spans="1:51" s="67" customFormat="1" ht="12.75" customHeight="1">
      <c r="A76" s="293" t="s">
        <v>31</v>
      </c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2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</row>
    <row r="77" spans="1:51" s="67" customFormat="1" ht="12.75" customHeight="1">
      <c r="A77" s="277" t="s">
        <v>80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9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</row>
    <row r="78" spans="1:51" s="67" customFormat="1" ht="12.75" customHeight="1">
      <c r="A78" s="244" t="s">
        <v>30</v>
      </c>
      <c r="B78" s="247" t="s">
        <v>0</v>
      </c>
      <c r="C78" s="287" t="s">
        <v>14</v>
      </c>
      <c r="D78" s="247" t="s">
        <v>15</v>
      </c>
      <c r="E78" s="280" t="s">
        <v>11</v>
      </c>
      <c r="F78" s="247" t="s">
        <v>16</v>
      </c>
      <c r="G78" s="247" t="s">
        <v>17</v>
      </c>
      <c r="H78" s="247" t="s">
        <v>18</v>
      </c>
      <c r="I78" s="248" t="s">
        <v>19</v>
      </c>
      <c r="J78" s="246" t="s">
        <v>20</v>
      </c>
      <c r="K78" s="246" t="s">
        <v>67</v>
      </c>
      <c r="L78" s="245" t="s">
        <v>21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</row>
    <row r="79" spans="1:51" s="67" customFormat="1" ht="66" customHeight="1">
      <c r="A79" s="244"/>
      <c r="B79" s="247"/>
      <c r="C79" s="287"/>
      <c r="D79" s="247"/>
      <c r="E79" s="281"/>
      <c r="F79" s="247"/>
      <c r="G79" s="247"/>
      <c r="H79" s="247"/>
      <c r="I79" s="248"/>
      <c r="J79" s="246"/>
      <c r="K79" s="246"/>
      <c r="L79" s="245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</row>
    <row r="80" spans="1:51" s="67" customFormat="1" ht="14.25" customHeight="1">
      <c r="A80" s="20">
        <v>1</v>
      </c>
      <c r="B80" s="21">
        <v>2</v>
      </c>
      <c r="C80" s="22">
        <v>3</v>
      </c>
      <c r="D80" s="21">
        <v>4</v>
      </c>
      <c r="E80" s="21">
        <v>5</v>
      </c>
      <c r="F80" s="23">
        <v>6</v>
      </c>
      <c r="G80" s="21">
        <v>7</v>
      </c>
      <c r="H80" s="21">
        <v>8</v>
      </c>
      <c r="I80" s="24">
        <v>9</v>
      </c>
      <c r="J80" s="80">
        <v>10</v>
      </c>
      <c r="K80" s="80">
        <v>11</v>
      </c>
      <c r="L80" s="24">
        <v>12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</row>
    <row r="81" spans="1:51" s="67" customFormat="1" ht="14.25" customHeight="1">
      <c r="A81" s="241" t="s">
        <v>189</v>
      </c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3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</row>
    <row r="82" spans="1:51" s="67" customFormat="1" ht="14.25" customHeight="1">
      <c r="A82" s="44" t="s">
        <v>40</v>
      </c>
      <c r="B82" s="305" t="s">
        <v>33</v>
      </c>
      <c r="C82" s="4">
        <v>38.757</v>
      </c>
      <c r="D82" s="5" t="s">
        <v>4</v>
      </c>
      <c r="E82" s="3" t="s">
        <v>37</v>
      </c>
      <c r="F82" s="6" t="s">
        <v>24</v>
      </c>
      <c r="G82" s="7">
        <v>364</v>
      </c>
      <c r="H82" s="7">
        <v>6</v>
      </c>
      <c r="I82" s="146">
        <v>7</v>
      </c>
      <c r="J82" s="81">
        <f>I82*C82</f>
        <v>271.299</v>
      </c>
      <c r="K82" s="82">
        <f>J82*10%</f>
        <v>27.1299</v>
      </c>
      <c r="L82" s="30">
        <v>10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</row>
    <row r="83" spans="1:51" s="67" customFormat="1" ht="14.25" customHeight="1">
      <c r="A83" s="44" t="s">
        <v>41</v>
      </c>
      <c r="B83" s="306"/>
      <c r="C83" s="4">
        <v>19.676</v>
      </c>
      <c r="D83" s="5" t="s">
        <v>1</v>
      </c>
      <c r="E83" s="3" t="s">
        <v>37</v>
      </c>
      <c r="F83" s="6" t="s">
        <v>24</v>
      </c>
      <c r="G83" s="7">
        <v>364</v>
      </c>
      <c r="H83" s="7">
        <v>5</v>
      </c>
      <c r="I83" s="146">
        <v>9</v>
      </c>
      <c r="J83" s="81">
        <f>I83*C83</f>
        <v>177.08399999999997</v>
      </c>
      <c r="K83" s="82">
        <f>J83*10%</f>
        <v>17.708399999999997</v>
      </c>
      <c r="L83" s="30">
        <v>10</v>
      </c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</row>
    <row r="84" spans="1:51" s="67" customFormat="1" ht="14.25" customHeight="1">
      <c r="A84" s="44" t="s">
        <v>42</v>
      </c>
      <c r="B84" s="307"/>
      <c r="C84" s="32">
        <v>60.567</v>
      </c>
      <c r="D84" s="46" t="s">
        <v>4</v>
      </c>
      <c r="E84" s="33" t="s">
        <v>37</v>
      </c>
      <c r="F84" s="42" t="s">
        <v>24</v>
      </c>
      <c r="G84" s="43">
        <v>364</v>
      </c>
      <c r="H84" s="43">
        <v>9</v>
      </c>
      <c r="I84" s="146">
        <v>7</v>
      </c>
      <c r="J84" s="81">
        <f>I84*C84</f>
        <v>423.969</v>
      </c>
      <c r="K84" s="82">
        <f>J84*10%</f>
        <v>42.3969</v>
      </c>
      <c r="L84" s="30">
        <v>10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</row>
    <row r="85" spans="1:51" s="67" customFormat="1" ht="14.25" customHeight="1">
      <c r="A85" s="44" t="s">
        <v>43</v>
      </c>
      <c r="B85" s="260" t="s">
        <v>149</v>
      </c>
      <c r="C85" s="150">
        <v>9.689</v>
      </c>
      <c r="D85" s="2" t="s">
        <v>110</v>
      </c>
      <c r="E85" s="3" t="s">
        <v>6</v>
      </c>
      <c r="F85" s="3" t="s">
        <v>150</v>
      </c>
      <c r="G85" s="2">
        <v>16</v>
      </c>
      <c r="H85" s="2">
        <v>3</v>
      </c>
      <c r="I85" s="146">
        <v>5</v>
      </c>
      <c r="J85" s="81">
        <f aca="true" t="shared" si="2" ref="J85:J91">SUM(C85*I85)</f>
        <v>48.445</v>
      </c>
      <c r="K85" s="82">
        <f aca="true" t="shared" si="3" ref="K85:K91">J85*10%</f>
        <v>4.8445</v>
      </c>
      <c r="L85" s="30">
        <v>10</v>
      </c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</row>
    <row r="86" spans="1:51" s="67" customFormat="1" ht="14.25" customHeight="1">
      <c r="A86" s="44" t="s">
        <v>82</v>
      </c>
      <c r="B86" s="262"/>
      <c r="C86" s="150">
        <v>6.637</v>
      </c>
      <c r="D86" s="8" t="s">
        <v>1</v>
      </c>
      <c r="E86" s="3" t="s">
        <v>6</v>
      </c>
      <c r="F86" s="3" t="s">
        <v>151</v>
      </c>
      <c r="G86" s="2">
        <v>132</v>
      </c>
      <c r="H86" s="2">
        <v>18</v>
      </c>
      <c r="I86" s="146">
        <v>9</v>
      </c>
      <c r="J86" s="81">
        <f t="shared" si="2"/>
        <v>59.733</v>
      </c>
      <c r="K86" s="82">
        <f t="shared" si="3"/>
        <v>5.9733</v>
      </c>
      <c r="L86" s="30">
        <v>10</v>
      </c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</row>
    <row r="87" spans="1:51" s="67" customFormat="1" ht="14.25" customHeight="1">
      <c r="A87" s="44" t="s">
        <v>83</v>
      </c>
      <c r="B87" s="165" t="s">
        <v>152</v>
      </c>
      <c r="C87" s="150">
        <v>8.806</v>
      </c>
      <c r="D87" s="2" t="s">
        <v>4</v>
      </c>
      <c r="E87" s="3" t="s">
        <v>6</v>
      </c>
      <c r="F87" s="3" t="s">
        <v>153</v>
      </c>
      <c r="G87" s="2">
        <v>150</v>
      </c>
      <c r="H87" s="2">
        <v>12</v>
      </c>
      <c r="I87" s="146">
        <v>7</v>
      </c>
      <c r="J87" s="81">
        <f t="shared" si="2"/>
        <v>61.641999999999996</v>
      </c>
      <c r="K87" s="82">
        <f t="shared" si="3"/>
        <v>6.1642</v>
      </c>
      <c r="L87" s="30">
        <v>10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</row>
    <row r="88" spans="1:51" s="67" customFormat="1" ht="14.25" customHeight="1">
      <c r="A88" s="44" t="s">
        <v>84</v>
      </c>
      <c r="B88" s="254" t="s">
        <v>154</v>
      </c>
      <c r="C88" s="4">
        <v>3.329</v>
      </c>
      <c r="D88" s="5" t="s">
        <v>4</v>
      </c>
      <c r="E88" s="3" t="s">
        <v>6</v>
      </c>
      <c r="F88" s="6" t="s">
        <v>155</v>
      </c>
      <c r="G88" s="7">
        <v>378</v>
      </c>
      <c r="H88" s="7">
        <v>11</v>
      </c>
      <c r="I88" s="146">
        <v>7</v>
      </c>
      <c r="J88" s="81">
        <f t="shared" si="2"/>
        <v>23.303</v>
      </c>
      <c r="K88" s="82">
        <f t="shared" si="3"/>
        <v>2.3303000000000003</v>
      </c>
      <c r="L88" s="30">
        <v>10</v>
      </c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</row>
    <row r="89" spans="1:51" s="67" customFormat="1" ht="14.25" customHeight="1">
      <c r="A89" s="44" t="s">
        <v>85</v>
      </c>
      <c r="B89" s="255"/>
      <c r="C89" s="4">
        <v>7.874</v>
      </c>
      <c r="D89" s="8" t="s">
        <v>1</v>
      </c>
      <c r="E89" s="3" t="s">
        <v>6</v>
      </c>
      <c r="F89" s="126" t="s">
        <v>156</v>
      </c>
      <c r="G89" s="8">
        <v>366</v>
      </c>
      <c r="H89" s="8">
        <v>7</v>
      </c>
      <c r="I89" s="146">
        <v>9</v>
      </c>
      <c r="J89" s="81">
        <f t="shared" si="2"/>
        <v>70.866</v>
      </c>
      <c r="K89" s="82">
        <f t="shared" si="3"/>
        <v>7.086600000000001</v>
      </c>
      <c r="L89" s="30">
        <v>10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</row>
    <row r="90" spans="1:51" s="67" customFormat="1" ht="14.25" customHeight="1">
      <c r="A90" s="44" t="s">
        <v>86</v>
      </c>
      <c r="B90" s="255"/>
      <c r="C90" s="4">
        <v>7.513</v>
      </c>
      <c r="D90" s="166" t="s">
        <v>157</v>
      </c>
      <c r="E90" s="3" t="s">
        <v>6</v>
      </c>
      <c r="F90" s="126" t="s">
        <v>158</v>
      </c>
      <c r="G90" s="8">
        <v>332</v>
      </c>
      <c r="H90" s="8">
        <v>1</v>
      </c>
      <c r="I90" s="146">
        <v>12</v>
      </c>
      <c r="J90" s="81">
        <f t="shared" si="2"/>
        <v>90.156</v>
      </c>
      <c r="K90" s="82">
        <f t="shared" si="3"/>
        <v>9.015600000000001</v>
      </c>
      <c r="L90" s="30">
        <v>10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</row>
    <row r="91" spans="1:51" s="67" customFormat="1" ht="14.25" customHeight="1">
      <c r="A91" s="44" t="s">
        <v>87</v>
      </c>
      <c r="B91" s="256"/>
      <c r="C91" s="167">
        <v>6.5</v>
      </c>
      <c r="D91" s="2" t="s">
        <v>1</v>
      </c>
      <c r="E91" s="3" t="s">
        <v>6</v>
      </c>
      <c r="F91" s="168" t="s">
        <v>159</v>
      </c>
      <c r="G91" s="8">
        <v>327</v>
      </c>
      <c r="H91" s="8">
        <v>25</v>
      </c>
      <c r="I91" s="146">
        <v>9</v>
      </c>
      <c r="J91" s="81">
        <f t="shared" si="2"/>
        <v>58.5</v>
      </c>
      <c r="K91" s="82">
        <f t="shared" si="3"/>
        <v>5.8500000000000005</v>
      </c>
      <c r="L91" s="30">
        <v>10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</row>
    <row r="92" spans="1:51" s="67" customFormat="1" ht="12.75" customHeight="1">
      <c r="A92" s="101">
        <v>10</v>
      </c>
      <c r="B92" s="96" t="s">
        <v>47</v>
      </c>
      <c r="C92" s="78">
        <f>SUM(C82:C90)</f>
        <v>162.848</v>
      </c>
      <c r="D92" s="54" t="s">
        <v>29</v>
      </c>
      <c r="E92" s="54"/>
      <c r="F92" s="54"/>
      <c r="G92" s="54"/>
      <c r="H92" s="54"/>
      <c r="I92" s="54"/>
      <c r="J92" s="90"/>
      <c r="K92" s="90"/>
      <c r="L92" s="55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</row>
    <row r="93" spans="1:51" s="67" customFormat="1" ht="12.75" customHeight="1">
      <c r="A93" s="109"/>
      <c r="B93" s="73"/>
      <c r="C93" s="75"/>
      <c r="D93" s="76"/>
      <c r="E93" s="76"/>
      <c r="F93" s="76"/>
      <c r="G93" s="76"/>
      <c r="H93" s="76"/>
      <c r="I93" s="76"/>
      <c r="J93" s="98"/>
      <c r="K93" s="98"/>
      <c r="L93" s="142" t="s">
        <v>41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</row>
    <row r="94" spans="1:51" s="67" customFormat="1" ht="12.75" customHeight="1">
      <c r="A94" s="109"/>
      <c r="B94" s="73"/>
      <c r="C94" s="75"/>
      <c r="D94" s="76"/>
      <c r="E94" s="76"/>
      <c r="F94" s="76"/>
      <c r="G94" s="76"/>
      <c r="H94" s="76"/>
      <c r="I94" s="76"/>
      <c r="J94" s="98"/>
      <c r="K94" s="98"/>
      <c r="L94" s="142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</row>
    <row r="95" spans="1:51" s="67" customFormat="1" ht="12.75" customHeight="1">
      <c r="A95" s="109"/>
      <c r="B95" s="73"/>
      <c r="C95" s="75"/>
      <c r="D95" s="76"/>
      <c r="E95" s="76"/>
      <c r="F95" s="76"/>
      <c r="G95" s="76"/>
      <c r="H95" s="76"/>
      <c r="I95" s="76"/>
      <c r="J95" s="98"/>
      <c r="K95" s="98"/>
      <c r="L95" s="142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</row>
    <row r="96" spans="1:51" s="67" customFormat="1" ht="36.75" customHeight="1">
      <c r="A96" s="240"/>
      <c r="B96" s="240"/>
      <c r="C96" s="240"/>
      <c r="D96" s="240"/>
      <c r="E96" s="240"/>
      <c r="F96" s="240"/>
      <c r="G96" s="240"/>
      <c r="H96" s="240"/>
      <c r="I96" s="240"/>
      <c r="J96" s="240"/>
      <c r="K96" s="218"/>
      <c r="L96" s="219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</row>
    <row r="97" spans="1:51" s="67" customFormat="1" ht="29.25" customHeight="1">
      <c r="A97" s="220"/>
      <c r="B97" s="221"/>
      <c r="C97" s="222"/>
      <c r="D97" s="223"/>
      <c r="E97" s="224"/>
      <c r="F97" s="225"/>
      <c r="G97" s="226"/>
      <c r="H97" s="226"/>
      <c r="I97" s="284"/>
      <c r="J97" s="284"/>
      <c r="K97" s="227"/>
      <c r="L97" s="228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</row>
    <row r="98" spans="1:51" s="67" customFormat="1" ht="12.75" customHeight="1">
      <c r="A98" s="229"/>
      <c r="B98" s="45"/>
      <c r="C98" s="230"/>
      <c r="D98" s="45"/>
      <c r="E98" s="45"/>
      <c r="F98" s="45"/>
      <c r="G98" s="45"/>
      <c r="H98" s="45"/>
      <c r="I98" s="45"/>
      <c r="J98" s="86"/>
      <c r="K98" s="231"/>
      <c r="L98" s="8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</row>
    <row r="99" spans="1:51" s="67" customFormat="1" ht="16.5" customHeight="1">
      <c r="A99" s="285"/>
      <c r="B99" s="285"/>
      <c r="C99" s="230"/>
      <c r="D99" s="45"/>
      <c r="E99" s="45"/>
      <c r="F99" s="45"/>
      <c r="G99" s="45"/>
      <c r="H99" s="45"/>
      <c r="I99" s="45"/>
      <c r="J99" s="286"/>
      <c r="K99" s="286"/>
      <c r="L99" s="28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</row>
    <row r="100" spans="1:51" s="67" customFormat="1" ht="12.75" customHeight="1">
      <c r="A100" s="229"/>
      <c r="B100" s="45"/>
      <c r="C100" s="230"/>
      <c r="D100" s="52"/>
      <c r="E100" s="52"/>
      <c r="F100" s="52"/>
      <c r="G100" s="52"/>
      <c r="H100" s="52"/>
      <c r="I100" s="52"/>
      <c r="J100" s="86"/>
      <c r="K100" s="86"/>
      <c r="L100" s="8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</row>
    <row r="101" spans="1:51" s="67" customFormat="1" ht="12.75" customHeight="1">
      <c r="A101" s="229"/>
      <c r="B101" s="45"/>
      <c r="C101" s="232"/>
      <c r="D101" s="233"/>
      <c r="E101" s="233"/>
      <c r="F101" s="233"/>
      <c r="G101" s="233"/>
      <c r="H101" s="233"/>
      <c r="I101" s="233"/>
      <c r="J101" s="234"/>
      <c r="K101" s="234"/>
      <c r="L101" s="235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</row>
    <row r="102" spans="1:51" s="67" customFormat="1" ht="12.75" customHeight="1">
      <c r="A102" s="229"/>
      <c r="B102" s="45"/>
      <c r="C102" s="232"/>
      <c r="D102" s="233"/>
      <c r="E102" s="233"/>
      <c r="F102" s="233"/>
      <c r="G102" s="233"/>
      <c r="H102" s="233"/>
      <c r="I102" s="233"/>
      <c r="J102" s="234"/>
      <c r="K102" s="234"/>
      <c r="L102" s="235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</row>
    <row r="103" spans="1:51" s="67" customFormat="1" ht="12.75" customHeight="1">
      <c r="A103" s="74"/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</row>
    <row r="104" spans="1:51" s="67" customFormat="1" ht="12.75" customHeight="1">
      <c r="A104" s="74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</row>
    <row r="105" spans="1:51" s="67" customFormat="1" ht="12.75" customHeight="1">
      <c r="A105" s="109"/>
      <c r="B105" s="73"/>
      <c r="C105" s="75"/>
      <c r="D105" s="76"/>
      <c r="E105" s="76"/>
      <c r="F105" s="76"/>
      <c r="G105" s="76"/>
      <c r="H105" s="76"/>
      <c r="I105" s="76"/>
      <c r="J105" s="98"/>
      <c r="K105" s="98"/>
      <c r="L105" s="142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</row>
    <row r="106" spans="1:51" s="67" customFormat="1" ht="12.75" customHeight="1">
      <c r="A106" s="109"/>
      <c r="B106" s="73"/>
      <c r="C106" s="75"/>
      <c r="D106" s="76"/>
      <c r="E106" s="76"/>
      <c r="F106" s="76"/>
      <c r="G106" s="76"/>
      <c r="H106" s="76"/>
      <c r="I106" s="76"/>
      <c r="J106" s="98"/>
      <c r="K106" s="98"/>
      <c r="L106" s="142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</row>
    <row r="107" spans="1:51" s="67" customFormat="1" ht="12.75" customHeight="1">
      <c r="A107" s="109"/>
      <c r="B107" s="73"/>
      <c r="C107" s="75"/>
      <c r="D107" s="76"/>
      <c r="E107" s="76"/>
      <c r="F107" s="76"/>
      <c r="G107" s="76"/>
      <c r="H107" s="76"/>
      <c r="I107" s="76"/>
      <c r="J107" s="98"/>
      <c r="K107" s="98"/>
      <c r="L107" s="142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</row>
    <row r="108" spans="1:51" s="67" customFormat="1" ht="12.75" customHeight="1">
      <c r="A108" s="109"/>
      <c r="B108" s="73"/>
      <c r="C108" s="75"/>
      <c r="D108" s="76"/>
      <c r="E108" s="76"/>
      <c r="F108" s="76"/>
      <c r="G108" s="76"/>
      <c r="H108" s="76"/>
      <c r="I108" s="76"/>
      <c r="J108" s="98"/>
      <c r="K108" s="98"/>
      <c r="L108" s="142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</row>
    <row r="109" spans="1:51" s="67" customFormat="1" ht="12.75" customHeight="1">
      <c r="A109" s="109"/>
      <c r="B109" s="73"/>
      <c r="C109" s="75"/>
      <c r="D109" s="76"/>
      <c r="E109" s="76"/>
      <c r="F109" s="76"/>
      <c r="G109" s="76"/>
      <c r="H109" s="76"/>
      <c r="I109" s="76"/>
      <c r="J109" s="98"/>
      <c r="K109" s="98"/>
      <c r="L109" s="142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</row>
    <row r="110" spans="1:51" s="1" customFormat="1" ht="12.75" customHeight="1">
      <c r="A110" s="303" t="s">
        <v>12</v>
      </c>
      <c r="B110" s="303"/>
      <c r="C110" s="303"/>
      <c r="D110" s="10"/>
      <c r="E110" s="35"/>
      <c r="F110" s="12"/>
      <c r="G110" s="10"/>
      <c r="H110" s="291" t="s">
        <v>25</v>
      </c>
      <c r="I110" s="298"/>
      <c r="J110" s="298"/>
      <c r="K110" s="298"/>
      <c r="L110" s="298"/>
      <c r="M110" s="25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</row>
    <row r="111" spans="1:51" s="1" customFormat="1" ht="14.25" customHeight="1">
      <c r="A111" s="293" t="s">
        <v>31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5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1:51" s="1" customFormat="1" ht="15.75" customHeight="1">
      <c r="A112" s="277" t="s">
        <v>80</v>
      </c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9"/>
      <c r="M112" s="28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</row>
    <row r="113" spans="1:51" s="1" customFormat="1" ht="12.75" customHeight="1">
      <c r="A113" s="244" t="s">
        <v>30</v>
      </c>
      <c r="B113" s="247" t="s">
        <v>0</v>
      </c>
      <c r="C113" s="287" t="s">
        <v>14</v>
      </c>
      <c r="D113" s="247" t="s">
        <v>15</v>
      </c>
      <c r="E113" s="280" t="s">
        <v>11</v>
      </c>
      <c r="F113" s="247" t="s">
        <v>16</v>
      </c>
      <c r="G113" s="247" t="s">
        <v>17</v>
      </c>
      <c r="H113" s="247" t="s">
        <v>18</v>
      </c>
      <c r="I113" s="248" t="s">
        <v>19</v>
      </c>
      <c r="J113" s="246" t="s">
        <v>20</v>
      </c>
      <c r="K113" s="246" t="s">
        <v>67</v>
      </c>
      <c r="L113" s="245" t="s">
        <v>21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</row>
    <row r="114" spans="1:51" s="1" customFormat="1" ht="63" customHeight="1">
      <c r="A114" s="244"/>
      <c r="B114" s="247"/>
      <c r="C114" s="287"/>
      <c r="D114" s="247"/>
      <c r="E114" s="281"/>
      <c r="F114" s="247"/>
      <c r="G114" s="247"/>
      <c r="H114" s="247"/>
      <c r="I114" s="248"/>
      <c r="J114" s="246"/>
      <c r="K114" s="246"/>
      <c r="L114" s="245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</row>
    <row r="115" spans="1:51" s="1" customFormat="1" ht="12.75">
      <c r="A115" s="20">
        <v>1</v>
      </c>
      <c r="B115" s="21">
        <v>2</v>
      </c>
      <c r="C115" s="22">
        <v>3</v>
      </c>
      <c r="D115" s="21">
        <v>4</v>
      </c>
      <c r="E115" s="21">
        <v>5</v>
      </c>
      <c r="F115" s="23">
        <v>6</v>
      </c>
      <c r="G115" s="21">
        <v>7</v>
      </c>
      <c r="H115" s="21">
        <v>8</v>
      </c>
      <c r="I115" s="24">
        <v>9</v>
      </c>
      <c r="J115" s="24">
        <v>10</v>
      </c>
      <c r="K115" s="24">
        <v>11</v>
      </c>
      <c r="L115" s="24">
        <v>12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</row>
    <row r="116" spans="1:12" ht="15" customHeight="1">
      <c r="A116" s="241" t="s">
        <v>189</v>
      </c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3"/>
    </row>
    <row r="117" spans="1:12" ht="12.75" customHeight="1">
      <c r="A117" s="49" t="s">
        <v>40</v>
      </c>
      <c r="B117" s="156" t="s">
        <v>160</v>
      </c>
      <c r="C117" s="4">
        <v>6.5</v>
      </c>
      <c r="D117" s="8" t="s">
        <v>2</v>
      </c>
      <c r="E117" s="3" t="s">
        <v>6</v>
      </c>
      <c r="F117" s="126" t="s">
        <v>161</v>
      </c>
      <c r="G117" s="8">
        <v>37</v>
      </c>
      <c r="H117" s="169">
        <v>26</v>
      </c>
      <c r="I117" s="82">
        <v>12</v>
      </c>
      <c r="J117" s="81">
        <f>SUM(C117*I117)</f>
        <v>78</v>
      </c>
      <c r="K117" s="82">
        <f aca="true" t="shared" si="4" ref="K117:K138">J117*10%</f>
        <v>7.800000000000001</v>
      </c>
      <c r="L117" s="30">
        <v>10</v>
      </c>
    </row>
    <row r="118" spans="1:12" ht="12.75" customHeight="1">
      <c r="A118" s="49" t="s">
        <v>41</v>
      </c>
      <c r="B118" s="179" t="s">
        <v>35</v>
      </c>
      <c r="C118" s="32">
        <v>12.001</v>
      </c>
      <c r="D118" s="5" t="s">
        <v>3</v>
      </c>
      <c r="E118" s="3" t="s">
        <v>6</v>
      </c>
      <c r="F118" s="33" t="s">
        <v>36</v>
      </c>
      <c r="G118" s="29">
        <v>50</v>
      </c>
      <c r="H118" s="29">
        <v>13</v>
      </c>
      <c r="I118" s="82">
        <v>13</v>
      </c>
      <c r="J118" s="81">
        <f>I118*C118</f>
        <v>156.013</v>
      </c>
      <c r="K118" s="82">
        <f>J118*10%</f>
        <v>15.601300000000002</v>
      </c>
      <c r="L118" s="30">
        <v>10</v>
      </c>
    </row>
    <row r="119" spans="1:12" ht="12.75" customHeight="1">
      <c r="A119" s="49" t="s">
        <v>42</v>
      </c>
      <c r="B119" s="237" t="s">
        <v>162</v>
      </c>
      <c r="C119" s="32">
        <v>3</v>
      </c>
      <c r="D119" s="8" t="s">
        <v>2</v>
      </c>
      <c r="E119" s="3" t="s">
        <v>6</v>
      </c>
      <c r="F119" s="42" t="s">
        <v>163</v>
      </c>
      <c r="G119" s="43">
        <v>91</v>
      </c>
      <c r="H119" s="157">
        <v>20</v>
      </c>
      <c r="I119" s="82">
        <v>12</v>
      </c>
      <c r="J119" s="81">
        <f>SUM(C119*I119)</f>
        <v>36</v>
      </c>
      <c r="K119" s="82">
        <f t="shared" si="4"/>
        <v>3.6</v>
      </c>
      <c r="L119" s="30">
        <v>10</v>
      </c>
    </row>
    <row r="120" spans="1:12" ht="12.75" customHeight="1">
      <c r="A120" s="49" t="s">
        <v>43</v>
      </c>
      <c r="B120" s="238"/>
      <c r="C120" s="203">
        <v>48.66</v>
      </c>
      <c r="D120" s="166" t="s">
        <v>157</v>
      </c>
      <c r="E120" s="186" t="s">
        <v>221</v>
      </c>
      <c r="F120" s="42" t="s">
        <v>260</v>
      </c>
      <c r="G120" s="43">
        <v>50</v>
      </c>
      <c r="H120" s="157">
        <v>18</v>
      </c>
      <c r="I120" s="82">
        <v>12</v>
      </c>
      <c r="J120" s="81">
        <f>SUM(C120*I120)</f>
        <v>583.92</v>
      </c>
      <c r="K120" s="82">
        <f t="shared" si="4"/>
        <v>58.391999999999996</v>
      </c>
      <c r="L120" s="30">
        <v>10</v>
      </c>
    </row>
    <row r="121" spans="1:12" ht="24.75" customHeight="1">
      <c r="A121" s="49" t="s">
        <v>82</v>
      </c>
      <c r="B121" s="239"/>
      <c r="C121" s="203">
        <v>6.399</v>
      </c>
      <c r="D121" s="166" t="s">
        <v>1</v>
      </c>
      <c r="E121" s="204" t="s">
        <v>222</v>
      </c>
      <c r="F121" s="42" t="s">
        <v>261</v>
      </c>
      <c r="G121" s="43">
        <v>75</v>
      </c>
      <c r="H121" s="157">
        <v>6</v>
      </c>
      <c r="I121" s="82">
        <v>9</v>
      </c>
      <c r="J121" s="81">
        <f>SUM(C121*I121)</f>
        <v>57.591</v>
      </c>
      <c r="K121" s="82">
        <f t="shared" si="4"/>
        <v>5.7591</v>
      </c>
      <c r="L121" s="30">
        <v>10</v>
      </c>
    </row>
    <row r="122" spans="1:12" ht="12.75" customHeight="1">
      <c r="A122" s="49" t="s">
        <v>83</v>
      </c>
      <c r="B122" s="156" t="s">
        <v>164</v>
      </c>
      <c r="C122" s="159">
        <v>4.667</v>
      </c>
      <c r="D122" s="160" t="s">
        <v>3</v>
      </c>
      <c r="E122" s="3" t="s">
        <v>6</v>
      </c>
      <c r="F122" s="161" t="s">
        <v>165</v>
      </c>
      <c r="G122" s="8">
        <v>91</v>
      </c>
      <c r="H122" s="169">
        <v>1</v>
      </c>
      <c r="I122" s="82">
        <v>13</v>
      </c>
      <c r="J122" s="81">
        <f>SUM(C122*I122)</f>
        <v>60.671</v>
      </c>
      <c r="K122" s="82">
        <f t="shared" si="4"/>
        <v>6.0671</v>
      </c>
      <c r="L122" s="30">
        <v>10</v>
      </c>
    </row>
    <row r="123" spans="1:12" ht="12.75" customHeight="1">
      <c r="A123" s="49" t="s">
        <v>84</v>
      </c>
      <c r="B123" s="237" t="s">
        <v>73</v>
      </c>
      <c r="C123" s="131">
        <v>44.589</v>
      </c>
      <c r="D123" s="133" t="s">
        <v>3</v>
      </c>
      <c r="E123" s="3" t="s">
        <v>6</v>
      </c>
      <c r="F123" s="33" t="s">
        <v>70</v>
      </c>
      <c r="G123" s="132" t="s">
        <v>68</v>
      </c>
      <c r="H123" s="29">
        <v>1</v>
      </c>
      <c r="I123" s="82">
        <v>13</v>
      </c>
      <c r="J123" s="81">
        <f>SUM(C123*I123)</f>
        <v>579.6569999999999</v>
      </c>
      <c r="K123" s="82">
        <f>J123*0.1</f>
        <v>57.9657</v>
      </c>
      <c r="L123" s="30">
        <v>10</v>
      </c>
    </row>
    <row r="124" spans="1:12" ht="12.75" customHeight="1">
      <c r="A124" s="49" t="s">
        <v>85</v>
      </c>
      <c r="B124" s="238"/>
      <c r="C124" s="32">
        <v>4.405</v>
      </c>
      <c r="D124" s="2" t="s">
        <v>3</v>
      </c>
      <c r="E124" s="3" t="s">
        <v>6</v>
      </c>
      <c r="F124" s="42" t="s">
        <v>166</v>
      </c>
      <c r="G124" s="43">
        <v>15</v>
      </c>
      <c r="H124" s="157">
        <v>3</v>
      </c>
      <c r="I124" s="82">
        <v>13</v>
      </c>
      <c r="J124" s="81">
        <f aca="true" t="shared" si="5" ref="J124:J138">SUM(C124*I124)</f>
        <v>57.265</v>
      </c>
      <c r="K124" s="82">
        <f t="shared" si="4"/>
        <v>5.726500000000001</v>
      </c>
      <c r="L124" s="30">
        <v>10</v>
      </c>
    </row>
    <row r="125" spans="1:12" ht="12.75" customHeight="1">
      <c r="A125" s="49" t="s">
        <v>86</v>
      </c>
      <c r="B125" s="238"/>
      <c r="C125" s="32">
        <v>2.647</v>
      </c>
      <c r="D125" s="8" t="s">
        <v>2</v>
      </c>
      <c r="E125" s="3" t="s">
        <v>6</v>
      </c>
      <c r="F125" s="42" t="s">
        <v>167</v>
      </c>
      <c r="G125" s="43">
        <v>40</v>
      </c>
      <c r="H125" s="157">
        <v>33</v>
      </c>
      <c r="I125" s="82">
        <v>12</v>
      </c>
      <c r="J125" s="81">
        <f t="shared" si="5"/>
        <v>31.763999999999996</v>
      </c>
      <c r="K125" s="82">
        <f t="shared" si="4"/>
        <v>3.1763999999999997</v>
      </c>
      <c r="L125" s="30">
        <v>10</v>
      </c>
    </row>
    <row r="126" spans="1:12" ht="12.75" customHeight="1">
      <c r="A126" s="49" t="s">
        <v>87</v>
      </c>
      <c r="B126" s="238"/>
      <c r="C126" s="32">
        <v>2.26</v>
      </c>
      <c r="D126" s="5" t="s">
        <v>1</v>
      </c>
      <c r="E126" s="3" t="s">
        <v>6</v>
      </c>
      <c r="F126" s="42" t="s">
        <v>168</v>
      </c>
      <c r="G126" s="43">
        <v>63</v>
      </c>
      <c r="H126" s="157">
        <v>16</v>
      </c>
      <c r="I126" s="82">
        <v>9</v>
      </c>
      <c r="J126" s="81">
        <f t="shared" si="5"/>
        <v>20.339999999999996</v>
      </c>
      <c r="K126" s="82">
        <f t="shared" si="4"/>
        <v>2.034</v>
      </c>
      <c r="L126" s="30">
        <v>10</v>
      </c>
    </row>
    <row r="127" spans="1:12" ht="12.75" customHeight="1">
      <c r="A127" s="49" t="s">
        <v>88</v>
      </c>
      <c r="B127" s="238"/>
      <c r="C127" s="148">
        <v>8.776</v>
      </c>
      <c r="D127" s="151" t="s">
        <v>3</v>
      </c>
      <c r="E127" s="3" t="s">
        <v>6</v>
      </c>
      <c r="F127" s="42" t="s">
        <v>169</v>
      </c>
      <c r="G127" s="149">
        <v>56</v>
      </c>
      <c r="H127" s="157">
        <v>3</v>
      </c>
      <c r="I127" s="82">
        <v>13</v>
      </c>
      <c r="J127" s="81">
        <f>SUM(C127*I127)</f>
        <v>114.088</v>
      </c>
      <c r="K127" s="82">
        <f t="shared" si="4"/>
        <v>11.4088</v>
      </c>
      <c r="L127" s="30">
        <v>10</v>
      </c>
    </row>
    <row r="128" spans="1:12" ht="12.75" customHeight="1">
      <c r="A128" s="49" t="s">
        <v>89</v>
      </c>
      <c r="B128" s="238"/>
      <c r="C128" s="148">
        <v>6.844</v>
      </c>
      <c r="D128" s="151" t="s">
        <v>3</v>
      </c>
      <c r="E128" s="3" t="s">
        <v>6</v>
      </c>
      <c r="F128" s="42" t="s">
        <v>169</v>
      </c>
      <c r="G128" s="170">
        <v>56</v>
      </c>
      <c r="H128" s="157">
        <v>8</v>
      </c>
      <c r="I128" s="82">
        <v>13</v>
      </c>
      <c r="J128" s="81">
        <f>SUM(C128*I128)</f>
        <v>88.97200000000001</v>
      </c>
      <c r="K128" s="82">
        <f t="shared" si="4"/>
        <v>8.897200000000002</v>
      </c>
      <c r="L128" s="30">
        <v>10</v>
      </c>
    </row>
    <row r="129" spans="1:12" ht="12.75" customHeight="1">
      <c r="A129" s="49" t="s">
        <v>90</v>
      </c>
      <c r="B129" s="238"/>
      <c r="C129" s="148">
        <v>6.002</v>
      </c>
      <c r="D129" s="151" t="s">
        <v>2</v>
      </c>
      <c r="E129" s="3" t="s">
        <v>6</v>
      </c>
      <c r="F129" s="42" t="s">
        <v>170</v>
      </c>
      <c r="G129" s="170">
        <v>9</v>
      </c>
      <c r="H129" s="157">
        <v>28</v>
      </c>
      <c r="I129" s="82">
        <v>12</v>
      </c>
      <c r="J129" s="81">
        <f>SUM(C129*I129)</f>
        <v>72.024</v>
      </c>
      <c r="K129" s="82">
        <f t="shared" si="4"/>
        <v>7.202400000000001</v>
      </c>
      <c r="L129" s="30">
        <v>10</v>
      </c>
    </row>
    <row r="130" spans="1:12" ht="12.75" customHeight="1">
      <c r="A130" s="49" t="s">
        <v>91</v>
      </c>
      <c r="B130" s="239"/>
      <c r="C130" s="32">
        <v>3.095</v>
      </c>
      <c r="D130" s="8" t="s">
        <v>2</v>
      </c>
      <c r="E130" s="3" t="s">
        <v>6</v>
      </c>
      <c r="F130" s="42" t="s">
        <v>171</v>
      </c>
      <c r="G130" s="43">
        <v>42</v>
      </c>
      <c r="H130" s="157">
        <v>16</v>
      </c>
      <c r="I130" s="82">
        <v>12</v>
      </c>
      <c r="J130" s="81">
        <f t="shared" si="5"/>
        <v>37.14</v>
      </c>
      <c r="K130" s="82">
        <f t="shared" si="4"/>
        <v>3.7140000000000004</v>
      </c>
      <c r="L130" s="30">
        <v>10</v>
      </c>
    </row>
    <row r="131" spans="1:12" ht="12.75" customHeight="1">
      <c r="A131" s="49" t="s">
        <v>92</v>
      </c>
      <c r="B131" s="144" t="s">
        <v>172</v>
      </c>
      <c r="C131" s="171">
        <v>9</v>
      </c>
      <c r="D131" s="172" t="s">
        <v>2</v>
      </c>
      <c r="E131" s="173" t="s">
        <v>6</v>
      </c>
      <c r="F131" s="174" t="s">
        <v>173</v>
      </c>
      <c r="G131" s="175">
        <v>26</v>
      </c>
      <c r="H131" s="176">
        <v>13</v>
      </c>
      <c r="I131" s="177">
        <v>12</v>
      </c>
      <c r="J131" s="178">
        <f t="shared" si="5"/>
        <v>108</v>
      </c>
      <c r="K131" s="82">
        <f t="shared" si="4"/>
        <v>10.8</v>
      </c>
      <c r="L131" s="30">
        <v>10</v>
      </c>
    </row>
    <row r="132" spans="1:12" ht="12.75" customHeight="1">
      <c r="A132" s="49" t="s">
        <v>93</v>
      </c>
      <c r="B132" s="237" t="s">
        <v>174</v>
      </c>
      <c r="C132" s="171">
        <v>15.503</v>
      </c>
      <c r="D132" s="172" t="s">
        <v>126</v>
      </c>
      <c r="E132" s="173" t="s">
        <v>6</v>
      </c>
      <c r="F132" s="174" t="s">
        <v>176</v>
      </c>
      <c r="G132" s="175">
        <v>105</v>
      </c>
      <c r="H132" s="176">
        <v>29</v>
      </c>
      <c r="I132" s="177">
        <v>3</v>
      </c>
      <c r="J132" s="178">
        <v>46.51</v>
      </c>
      <c r="K132" s="82">
        <v>4.65</v>
      </c>
      <c r="L132" s="30">
        <v>10</v>
      </c>
    </row>
    <row r="133" spans="1:12" ht="12.75" customHeight="1">
      <c r="A133" s="49" t="s">
        <v>94</v>
      </c>
      <c r="B133" s="238"/>
      <c r="C133" s="32">
        <v>9.62</v>
      </c>
      <c r="D133" s="5" t="s">
        <v>1</v>
      </c>
      <c r="E133" s="3" t="s">
        <v>6</v>
      </c>
      <c r="F133" s="42" t="s">
        <v>175</v>
      </c>
      <c r="G133" s="43">
        <v>11</v>
      </c>
      <c r="H133" s="43">
        <v>1</v>
      </c>
      <c r="I133" s="82">
        <v>9</v>
      </c>
      <c r="J133" s="81">
        <f t="shared" si="5"/>
        <v>86.58</v>
      </c>
      <c r="K133" s="82">
        <f t="shared" si="4"/>
        <v>8.658</v>
      </c>
      <c r="L133" s="30">
        <v>10</v>
      </c>
    </row>
    <row r="134" spans="1:12" ht="12.75" customHeight="1">
      <c r="A134" s="49" t="s">
        <v>95</v>
      </c>
      <c r="B134" s="239"/>
      <c r="C134" s="32">
        <v>1.511</v>
      </c>
      <c r="D134" s="5" t="s">
        <v>126</v>
      </c>
      <c r="E134" s="3" t="s">
        <v>37</v>
      </c>
      <c r="F134" s="42" t="s">
        <v>176</v>
      </c>
      <c r="G134" s="43">
        <v>94</v>
      </c>
      <c r="H134" s="43">
        <v>9</v>
      </c>
      <c r="I134" s="82">
        <v>3</v>
      </c>
      <c r="J134" s="81">
        <f t="shared" si="5"/>
        <v>4.5329999999999995</v>
      </c>
      <c r="K134" s="82">
        <f t="shared" si="4"/>
        <v>0.4533</v>
      </c>
      <c r="L134" s="30">
        <v>10</v>
      </c>
    </row>
    <row r="135" spans="1:12" ht="12.75" customHeight="1">
      <c r="A135" s="49" t="s">
        <v>205</v>
      </c>
      <c r="B135" s="181" t="s">
        <v>59</v>
      </c>
      <c r="C135" s="32">
        <v>19.497</v>
      </c>
      <c r="D135" s="5" t="s">
        <v>3</v>
      </c>
      <c r="E135" s="3" t="s">
        <v>6</v>
      </c>
      <c r="F135" s="207" t="s">
        <v>60</v>
      </c>
      <c r="G135" s="43">
        <v>10</v>
      </c>
      <c r="H135" s="43">
        <v>4</v>
      </c>
      <c r="I135" s="82">
        <v>13</v>
      </c>
      <c r="J135" s="81">
        <f>I135*C135</f>
        <v>253.461</v>
      </c>
      <c r="K135" s="82">
        <f>J135*10%</f>
        <v>25.346100000000003</v>
      </c>
      <c r="L135" s="30">
        <v>10</v>
      </c>
    </row>
    <row r="136" spans="1:12" ht="12" customHeight="1">
      <c r="A136" s="49" t="s">
        <v>206</v>
      </c>
      <c r="B136" s="205" t="s">
        <v>223</v>
      </c>
      <c r="C136" s="185">
        <v>28.976</v>
      </c>
      <c r="D136" s="166" t="s">
        <v>157</v>
      </c>
      <c r="E136" s="186" t="s">
        <v>224</v>
      </c>
      <c r="F136" s="209" t="s">
        <v>237</v>
      </c>
      <c r="G136" s="43">
        <v>41</v>
      </c>
      <c r="H136" s="43">
        <v>1</v>
      </c>
      <c r="I136" s="82">
        <v>12</v>
      </c>
      <c r="J136" s="81">
        <f>I136*C136</f>
        <v>347.712</v>
      </c>
      <c r="K136" s="82">
        <f>J136*10%</f>
        <v>34.7712</v>
      </c>
      <c r="L136" s="30">
        <v>10</v>
      </c>
    </row>
    <row r="137" spans="1:12" ht="12.75" customHeight="1">
      <c r="A137" s="49" t="s">
        <v>207</v>
      </c>
      <c r="B137" s="144" t="s">
        <v>177</v>
      </c>
      <c r="C137" s="148">
        <v>8</v>
      </c>
      <c r="D137" s="151" t="s">
        <v>3</v>
      </c>
      <c r="E137" s="3" t="s">
        <v>6</v>
      </c>
      <c r="F137" s="208" t="s">
        <v>178</v>
      </c>
      <c r="G137" s="29">
        <v>37</v>
      </c>
      <c r="H137" s="180">
        <v>138</v>
      </c>
      <c r="I137" s="82">
        <v>13</v>
      </c>
      <c r="J137" s="81">
        <f t="shared" si="5"/>
        <v>104</v>
      </c>
      <c r="K137" s="82">
        <f t="shared" si="4"/>
        <v>10.4</v>
      </c>
      <c r="L137" s="30">
        <v>10</v>
      </c>
    </row>
    <row r="138" spans="1:12" ht="12.75" customHeight="1">
      <c r="A138" s="49" t="s">
        <v>208</v>
      </c>
      <c r="B138" s="179" t="s">
        <v>179</v>
      </c>
      <c r="C138" s="32">
        <v>6.802</v>
      </c>
      <c r="D138" s="8" t="s">
        <v>2</v>
      </c>
      <c r="E138" s="3" t="s">
        <v>6</v>
      </c>
      <c r="F138" s="42" t="s">
        <v>170</v>
      </c>
      <c r="G138" s="43">
        <v>24</v>
      </c>
      <c r="H138" s="157">
        <v>54</v>
      </c>
      <c r="I138" s="82">
        <v>12</v>
      </c>
      <c r="J138" s="81">
        <f t="shared" si="5"/>
        <v>81.624</v>
      </c>
      <c r="K138" s="82">
        <f t="shared" si="4"/>
        <v>8.1624</v>
      </c>
      <c r="L138" s="30">
        <v>10</v>
      </c>
    </row>
    <row r="139" spans="1:13" ht="13.5" customHeight="1">
      <c r="A139" s="101">
        <v>22</v>
      </c>
      <c r="B139" s="215" t="s">
        <v>47</v>
      </c>
      <c r="C139" s="108">
        <f>SUM(C117:C138)</f>
        <v>258.754</v>
      </c>
      <c r="D139" s="216" t="s">
        <v>29</v>
      </c>
      <c r="E139" s="216"/>
      <c r="F139" s="216"/>
      <c r="G139" s="216"/>
      <c r="H139" s="216"/>
      <c r="I139" s="216"/>
      <c r="J139" s="90"/>
      <c r="K139" s="90"/>
      <c r="L139" s="216"/>
      <c r="M139" s="25"/>
    </row>
    <row r="140" s="214" customFormat="1" ht="13.5" customHeight="1"/>
    <row r="141" s="214" customFormat="1" ht="13.5" customHeight="1"/>
    <row r="142" spans="1:12" s="214" customFormat="1" ht="13.5" customHeight="1">
      <c r="A142" s="65" t="s">
        <v>45</v>
      </c>
      <c r="B142" s="249" t="s">
        <v>236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</row>
    <row r="143" spans="1:12" s="214" customFormat="1" ht="13.5" customHeight="1">
      <c r="A143" s="65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</row>
    <row r="144" s="214" customFormat="1" ht="13.5" customHeight="1"/>
    <row r="145" s="214" customFormat="1" ht="13.5" customHeight="1"/>
    <row r="146" s="214" customFormat="1" ht="13.5" customHeight="1"/>
    <row r="147" s="214" customFormat="1" ht="13.5" customHeight="1"/>
    <row r="148" spans="1:13" s="26" customFormat="1" ht="13.5" customHeight="1">
      <c r="A148" s="293" t="s">
        <v>31</v>
      </c>
      <c r="B148" s="293"/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61"/>
    </row>
    <row r="149" spans="1:13" s="26" customFormat="1" ht="13.5" customHeight="1">
      <c r="A149" s="277" t="s">
        <v>80</v>
      </c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61"/>
    </row>
    <row r="150" spans="1:12" ht="40.5" customHeight="1">
      <c r="A150" s="309" t="s">
        <v>188</v>
      </c>
      <c r="B150" s="310"/>
      <c r="C150" s="310"/>
      <c r="D150" s="310"/>
      <c r="E150" s="310"/>
      <c r="F150" s="310"/>
      <c r="G150" s="310"/>
      <c r="H150" s="310"/>
      <c r="I150" s="310"/>
      <c r="J150" s="311"/>
      <c r="K150" s="134" t="s">
        <v>69</v>
      </c>
      <c r="L150" s="94" t="s">
        <v>44</v>
      </c>
    </row>
    <row r="151" spans="1:13" ht="30.75" customHeight="1">
      <c r="A151" s="47" t="s">
        <v>40</v>
      </c>
      <c r="B151" s="206" t="s">
        <v>34</v>
      </c>
      <c r="C151" s="110">
        <v>26.942</v>
      </c>
      <c r="D151" s="77" t="s">
        <v>2</v>
      </c>
      <c r="E151" s="111" t="s">
        <v>6</v>
      </c>
      <c r="F151" s="77" t="s">
        <v>26</v>
      </c>
      <c r="G151" s="77">
        <v>40</v>
      </c>
      <c r="H151" s="77">
        <v>3</v>
      </c>
      <c r="I151" s="324" t="s">
        <v>48</v>
      </c>
      <c r="J151" s="325"/>
      <c r="K151" s="112">
        <f>C151*10</f>
        <v>269.42</v>
      </c>
      <c r="L151" s="114">
        <f>C151*10</f>
        <v>269.42</v>
      </c>
      <c r="M151" s="25"/>
    </row>
    <row r="152" spans="1:12" s="27" customFormat="1" ht="13.5" customHeight="1">
      <c r="A152" s="101">
        <v>1</v>
      </c>
      <c r="B152" s="96" t="s">
        <v>47</v>
      </c>
      <c r="C152" s="108">
        <f>SUM(C151)</f>
        <v>26.942</v>
      </c>
      <c r="D152" s="62" t="s">
        <v>29</v>
      </c>
      <c r="E152" s="62"/>
      <c r="F152" s="62"/>
      <c r="G152" s="62"/>
      <c r="H152" s="62"/>
      <c r="I152" s="62"/>
      <c r="J152" s="83"/>
      <c r="K152" s="83"/>
      <c r="L152" s="63"/>
    </row>
    <row r="153" spans="1:71" ht="20.25" customHeight="1">
      <c r="A153" s="308" t="s">
        <v>49</v>
      </c>
      <c r="B153" s="308"/>
      <c r="C153" s="68"/>
      <c r="D153" s="73"/>
      <c r="E153" s="73"/>
      <c r="F153" s="73"/>
      <c r="G153" s="73"/>
      <c r="H153" s="73"/>
      <c r="I153" s="73"/>
      <c r="J153" s="292"/>
      <c r="K153" s="292"/>
      <c r="L153" s="292"/>
      <c r="M153" s="3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12" s="27" customFormat="1" ht="15" customHeight="1">
      <c r="A154" s="106">
        <f>A152+A139</f>
        <v>23</v>
      </c>
      <c r="B154" s="116" t="s">
        <v>47</v>
      </c>
      <c r="C154" s="113">
        <f>C152+C139</f>
        <v>285.696</v>
      </c>
      <c r="D154" s="136" t="s">
        <v>29</v>
      </c>
      <c r="E154" s="136"/>
      <c r="F154" s="136"/>
      <c r="G154" s="136"/>
      <c r="H154" s="136"/>
      <c r="I154" s="136"/>
      <c r="J154" s="99"/>
      <c r="K154" s="99"/>
      <c r="L154" s="183">
        <v>3</v>
      </c>
    </row>
    <row r="155" spans="1:12" s="27" customFormat="1" ht="12.75">
      <c r="A155" s="64"/>
      <c r="B155" s="64"/>
      <c r="C155" s="58"/>
      <c r="D155" s="11"/>
      <c r="E155" s="16"/>
      <c r="F155" s="11"/>
      <c r="G155" s="11"/>
      <c r="H155" s="11"/>
      <c r="I155" s="11"/>
      <c r="J155" s="85"/>
      <c r="K155" s="85"/>
      <c r="L155" s="11"/>
    </row>
    <row r="156" spans="1:12" s="27" customFormat="1" ht="12.75">
      <c r="A156" s="65" t="s">
        <v>45</v>
      </c>
      <c r="B156" s="249" t="s">
        <v>236</v>
      </c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</row>
    <row r="157" spans="1:12" s="27" customFormat="1" ht="12.75">
      <c r="A157" s="65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</row>
    <row r="158" spans="1:12" s="27" customFormat="1" ht="12.75">
      <c r="A158" s="64"/>
      <c r="B158" s="64"/>
      <c r="C158" s="58"/>
      <c r="D158" s="11"/>
      <c r="E158" s="16"/>
      <c r="F158" s="11"/>
      <c r="G158" s="11"/>
      <c r="H158" s="11"/>
      <c r="I158" s="11"/>
      <c r="J158" s="85"/>
      <c r="K158" s="85"/>
      <c r="L158" s="11"/>
    </row>
    <row r="159" spans="1:12" s="27" customFormat="1" ht="12.75">
      <c r="A159" s="64"/>
      <c r="B159" s="64"/>
      <c r="C159" s="58"/>
      <c r="D159" s="11"/>
      <c r="E159" s="16"/>
      <c r="F159" s="11"/>
      <c r="G159" s="11"/>
      <c r="H159" s="11"/>
      <c r="I159" s="11"/>
      <c r="J159" s="85"/>
      <c r="K159" s="85"/>
      <c r="L159" s="11"/>
    </row>
    <row r="160" spans="1:12" s="27" customFormat="1" ht="12.75">
      <c r="A160" s="64"/>
      <c r="B160" s="64"/>
      <c r="C160" s="58"/>
      <c r="D160" s="11"/>
      <c r="E160" s="16"/>
      <c r="F160" s="11"/>
      <c r="G160" s="11"/>
      <c r="H160" s="11"/>
      <c r="I160" s="11"/>
      <c r="J160" s="85"/>
      <c r="K160" s="85"/>
      <c r="L160" s="11"/>
    </row>
    <row r="161" spans="1:12" s="27" customFormat="1" ht="12.75">
      <c r="A161" s="64"/>
      <c r="B161" s="64"/>
      <c r="C161" s="58"/>
      <c r="D161" s="11"/>
      <c r="E161" s="16"/>
      <c r="F161" s="11"/>
      <c r="G161" s="11"/>
      <c r="H161" s="11"/>
      <c r="I161" s="11"/>
      <c r="J161" s="85"/>
      <c r="K161" s="85"/>
      <c r="L161" s="11"/>
    </row>
    <row r="162" spans="1:12" s="27" customFormat="1" ht="18.75">
      <c r="A162" s="303" t="s">
        <v>12</v>
      </c>
      <c r="B162" s="303"/>
      <c r="C162" s="303"/>
      <c r="D162" s="10"/>
      <c r="E162" s="35"/>
      <c r="F162" s="12"/>
      <c r="G162" s="10"/>
      <c r="H162" s="291" t="s">
        <v>27</v>
      </c>
      <c r="I162" s="291"/>
      <c r="J162" s="291"/>
      <c r="K162" s="291"/>
      <c r="L162" s="291"/>
    </row>
    <row r="163" spans="1:12" s="27" customFormat="1" ht="14.25" customHeight="1">
      <c r="A163" s="293" t="s">
        <v>31</v>
      </c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  <c r="L163" s="293"/>
    </row>
    <row r="164" spans="1:13" ht="13.5" customHeight="1">
      <c r="A164" s="277" t="s">
        <v>80</v>
      </c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9"/>
      <c r="M164" s="25"/>
    </row>
    <row r="165" spans="1:13" ht="12.75" customHeight="1">
      <c r="A165" s="244" t="s">
        <v>30</v>
      </c>
      <c r="B165" s="247" t="s">
        <v>0</v>
      </c>
      <c r="C165" s="287" t="s">
        <v>14</v>
      </c>
      <c r="D165" s="247" t="s">
        <v>15</v>
      </c>
      <c r="E165" s="280" t="s">
        <v>11</v>
      </c>
      <c r="F165" s="247" t="s">
        <v>16</v>
      </c>
      <c r="G165" s="247" t="s">
        <v>17</v>
      </c>
      <c r="H165" s="247" t="s">
        <v>18</v>
      </c>
      <c r="I165" s="248" t="s">
        <v>19</v>
      </c>
      <c r="J165" s="246" t="s">
        <v>20</v>
      </c>
      <c r="K165" s="246" t="s">
        <v>67</v>
      </c>
      <c r="L165" s="245" t="s">
        <v>21</v>
      </c>
      <c r="M165" s="9"/>
    </row>
    <row r="166" spans="1:12" ht="61.5" customHeight="1">
      <c r="A166" s="244"/>
      <c r="B166" s="247"/>
      <c r="C166" s="287"/>
      <c r="D166" s="247"/>
      <c r="E166" s="281"/>
      <c r="F166" s="247"/>
      <c r="G166" s="247"/>
      <c r="H166" s="247"/>
      <c r="I166" s="248"/>
      <c r="J166" s="246"/>
      <c r="K166" s="246"/>
      <c r="L166" s="245"/>
    </row>
    <row r="167" spans="1:14" s="26" customFormat="1" ht="12.75" customHeight="1">
      <c r="A167" s="20">
        <v>1</v>
      </c>
      <c r="B167" s="21">
        <v>2</v>
      </c>
      <c r="C167" s="22">
        <v>3</v>
      </c>
      <c r="D167" s="21">
        <v>4</v>
      </c>
      <c r="E167" s="23">
        <v>5</v>
      </c>
      <c r="F167" s="21">
        <v>6</v>
      </c>
      <c r="G167" s="21">
        <v>7</v>
      </c>
      <c r="H167" s="24">
        <v>8</v>
      </c>
      <c r="I167" s="24">
        <v>9</v>
      </c>
      <c r="J167" s="24">
        <v>10</v>
      </c>
      <c r="K167" s="24">
        <v>11</v>
      </c>
      <c r="L167" s="24">
        <v>12</v>
      </c>
      <c r="M167"/>
      <c r="N167" s="125"/>
    </row>
    <row r="168" spans="1:12" ht="12.75" customHeight="1">
      <c r="A168" s="241" t="s">
        <v>189</v>
      </c>
      <c r="B168" s="242"/>
      <c r="C168" s="242"/>
      <c r="D168" s="242"/>
      <c r="E168" s="242"/>
      <c r="F168" s="242"/>
      <c r="G168" s="242"/>
      <c r="H168" s="242"/>
      <c r="I168" s="242"/>
      <c r="J168" s="242"/>
      <c r="K168" s="242"/>
      <c r="L168" s="243"/>
    </row>
    <row r="169" spans="1:12" s="19" customFormat="1" ht="14.25" customHeight="1">
      <c r="A169" s="189" t="s">
        <v>40</v>
      </c>
      <c r="B169" s="179" t="s">
        <v>66</v>
      </c>
      <c r="C169" s="72">
        <v>11.101</v>
      </c>
      <c r="D169" s="5" t="s">
        <v>1</v>
      </c>
      <c r="E169" s="3" t="s">
        <v>6</v>
      </c>
      <c r="F169" s="33" t="s">
        <v>64</v>
      </c>
      <c r="G169" s="29">
        <v>35</v>
      </c>
      <c r="H169" s="29">
        <v>45</v>
      </c>
      <c r="I169" s="71">
        <v>9</v>
      </c>
      <c r="J169" s="81">
        <f>I169*C169</f>
        <v>99.909</v>
      </c>
      <c r="K169" s="82">
        <f>J169*10%</f>
        <v>9.990900000000002</v>
      </c>
      <c r="L169" s="30">
        <v>10</v>
      </c>
    </row>
    <row r="170" spans="1:12" s="19" customFormat="1" ht="26.25" customHeight="1">
      <c r="A170" s="189" t="s">
        <v>41</v>
      </c>
      <c r="B170" s="179" t="s">
        <v>71</v>
      </c>
      <c r="C170" s="135">
        <v>15.4</v>
      </c>
      <c r="D170" s="196" t="s">
        <v>77</v>
      </c>
      <c r="E170" s="3" t="s">
        <v>75</v>
      </c>
      <c r="F170" s="33" t="s">
        <v>76</v>
      </c>
      <c r="G170" s="29">
        <v>138</v>
      </c>
      <c r="H170" s="29">
        <v>16</v>
      </c>
      <c r="I170" s="71">
        <v>4</v>
      </c>
      <c r="J170" s="81">
        <f>I170*C170</f>
        <v>61.6</v>
      </c>
      <c r="K170" s="82">
        <f>J170*10%</f>
        <v>6.16</v>
      </c>
      <c r="L170" s="30">
        <v>10</v>
      </c>
    </row>
    <row r="171" spans="1:12" s="19" customFormat="1" ht="14.25" customHeight="1">
      <c r="A171" s="189" t="s">
        <v>42</v>
      </c>
      <c r="B171" s="318" t="s">
        <v>180</v>
      </c>
      <c r="C171" s="32">
        <v>0.782</v>
      </c>
      <c r="D171" s="5" t="s">
        <v>116</v>
      </c>
      <c r="E171" s="3" t="s">
        <v>113</v>
      </c>
      <c r="F171" s="42" t="s">
        <v>181</v>
      </c>
      <c r="G171" s="43">
        <v>35</v>
      </c>
      <c r="H171" s="157">
        <v>4</v>
      </c>
      <c r="I171" s="82">
        <v>2</v>
      </c>
      <c r="J171" s="81">
        <f aca="true" t="shared" si="6" ref="J171:J176">SUM(C171*I171)</f>
        <v>1.564</v>
      </c>
      <c r="K171" s="82">
        <f aca="true" t="shared" si="7" ref="K171:K202">J171*10%</f>
        <v>0.1564</v>
      </c>
      <c r="L171" s="30">
        <v>10</v>
      </c>
    </row>
    <row r="172" spans="1:12" s="19" customFormat="1" ht="14.25" customHeight="1">
      <c r="A172" s="189" t="s">
        <v>43</v>
      </c>
      <c r="B172" s="318"/>
      <c r="C172" s="32">
        <v>1.851</v>
      </c>
      <c r="D172" s="5" t="s">
        <v>116</v>
      </c>
      <c r="E172" s="3" t="s">
        <v>113</v>
      </c>
      <c r="F172" s="42" t="s">
        <v>181</v>
      </c>
      <c r="G172" s="43">
        <v>35</v>
      </c>
      <c r="H172" s="157">
        <v>5</v>
      </c>
      <c r="I172" s="82">
        <v>2</v>
      </c>
      <c r="J172" s="81">
        <f t="shared" si="6"/>
        <v>3.702</v>
      </c>
      <c r="K172" s="82">
        <f t="shared" si="7"/>
        <v>0.37020000000000003</v>
      </c>
      <c r="L172" s="30">
        <v>10</v>
      </c>
    </row>
    <row r="173" spans="1:12" s="19" customFormat="1" ht="14.25" customHeight="1">
      <c r="A173" s="189" t="s">
        <v>82</v>
      </c>
      <c r="B173" s="318"/>
      <c r="C173" s="32">
        <v>1.11</v>
      </c>
      <c r="D173" s="5" t="s">
        <v>116</v>
      </c>
      <c r="E173" s="3" t="s">
        <v>113</v>
      </c>
      <c r="F173" s="42" t="s">
        <v>182</v>
      </c>
      <c r="G173" s="43">
        <v>35</v>
      </c>
      <c r="H173" s="157">
        <v>13</v>
      </c>
      <c r="I173" s="82">
        <v>2</v>
      </c>
      <c r="J173" s="81">
        <f t="shared" si="6"/>
        <v>2.22</v>
      </c>
      <c r="K173" s="82">
        <f t="shared" si="7"/>
        <v>0.22200000000000003</v>
      </c>
      <c r="L173" s="30">
        <v>10</v>
      </c>
    </row>
    <row r="174" spans="1:12" s="19" customFormat="1" ht="14.25" customHeight="1">
      <c r="A174" s="189" t="s">
        <v>83</v>
      </c>
      <c r="B174" s="318"/>
      <c r="C174" s="32">
        <v>4.993</v>
      </c>
      <c r="D174" s="5" t="s">
        <v>116</v>
      </c>
      <c r="E174" s="3" t="s">
        <v>113</v>
      </c>
      <c r="F174" s="42" t="s">
        <v>181</v>
      </c>
      <c r="G174" s="43">
        <v>35</v>
      </c>
      <c r="H174" s="157">
        <v>3</v>
      </c>
      <c r="I174" s="82">
        <v>2</v>
      </c>
      <c r="J174" s="81">
        <f t="shared" si="6"/>
        <v>9.986</v>
      </c>
      <c r="K174" s="82">
        <f t="shared" si="7"/>
        <v>0.9986000000000002</v>
      </c>
      <c r="L174" s="30">
        <v>10</v>
      </c>
    </row>
    <row r="175" spans="1:12" s="19" customFormat="1" ht="14.25" customHeight="1">
      <c r="A175" s="189" t="s">
        <v>84</v>
      </c>
      <c r="B175" s="318"/>
      <c r="C175" s="32">
        <v>5.477</v>
      </c>
      <c r="D175" s="5" t="s">
        <v>116</v>
      </c>
      <c r="E175" s="3" t="s">
        <v>113</v>
      </c>
      <c r="F175" s="42" t="s">
        <v>183</v>
      </c>
      <c r="G175" s="43">
        <v>41</v>
      </c>
      <c r="H175" s="157">
        <v>8</v>
      </c>
      <c r="I175" s="82">
        <v>2</v>
      </c>
      <c r="J175" s="81">
        <f t="shared" si="6"/>
        <v>10.954</v>
      </c>
      <c r="K175" s="82">
        <f t="shared" si="7"/>
        <v>1.0954000000000002</v>
      </c>
      <c r="L175" s="30">
        <v>10</v>
      </c>
    </row>
    <row r="176" spans="1:12" s="19" customFormat="1" ht="14.25" customHeight="1">
      <c r="A176" s="189" t="s">
        <v>85</v>
      </c>
      <c r="B176" s="318" t="s">
        <v>184</v>
      </c>
      <c r="C176" s="32">
        <v>2.922</v>
      </c>
      <c r="D176" s="195" t="s">
        <v>185</v>
      </c>
      <c r="E176" s="182" t="s">
        <v>6</v>
      </c>
      <c r="F176" s="42" t="s">
        <v>186</v>
      </c>
      <c r="G176" s="316" t="s">
        <v>187</v>
      </c>
      <c r="H176" s="317"/>
      <c r="I176" s="146">
        <v>5</v>
      </c>
      <c r="J176" s="81">
        <f t="shared" si="6"/>
        <v>14.610000000000001</v>
      </c>
      <c r="K176" s="82">
        <f t="shared" si="7"/>
        <v>1.4610000000000003</v>
      </c>
      <c r="L176" s="30">
        <v>10</v>
      </c>
    </row>
    <row r="177" spans="1:12" s="19" customFormat="1" ht="14.25" customHeight="1">
      <c r="A177" s="189" t="s">
        <v>86</v>
      </c>
      <c r="B177" s="318"/>
      <c r="C177" s="197">
        <v>7</v>
      </c>
      <c r="D177" s="195" t="s">
        <v>1</v>
      </c>
      <c r="E177" s="182" t="s">
        <v>6</v>
      </c>
      <c r="F177" s="217" t="s">
        <v>258</v>
      </c>
      <c r="G177" s="316" t="s">
        <v>190</v>
      </c>
      <c r="H177" s="317"/>
      <c r="I177" s="198">
        <v>9</v>
      </c>
      <c r="J177" s="81">
        <f>C177*I177</f>
        <v>63</v>
      </c>
      <c r="K177" s="82">
        <f t="shared" si="7"/>
        <v>6.300000000000001</v>
      </c>
      <c r="L177" s="30">
        <v>10</v>
      </c>
    </row>
    <row r="178" spans="1:12" s="19" customFormat="1" ht="14.25" customHeight="1">
      <c r="A178" s="189" t="s">
        <v>87</v>
      </c>
      <c r="B178" s="318"/>
      <c r="C178" s="197">
        <v>189.001</v>
      </c>
      <c r="D178" s="195" t="s">
        <v>1</v>
      </c>
      <c r="E178" s="182" t="s">
        <v>192</v>
      </c>
      <c r="F178" s="217" t="s">
        <v>259</v>
      </c>
      <c r="G178" s="316" t="s">
        <v>191</v>
      </c>
      <c r="H178" s="317"/>
      <c r="I178" s="199">
        <v>9</v>
      </c>
      <c r="J178" s="81">
        <f aca="true" t="shared" si="8" ref="J178:J202">C178*I178</f>
        <v>1701.009</v>
      </c>
      <c r="K178" s="82">
        <f t="shared" si="7"/>
        <v>170.10090000000002</v>
      </c>
      <c r="L178" s="30">
        <v>10</v>
      </c>
    </row>
    <row r="179" spans="1:12" s="19" customFormat="1" ht="14.25" customHeight="1">
      <c r="A179" s="189" t="s">
        <v>88</v>
      </c>
      <c r="B179" s="318"/>
      <c r="C179" s="200">
        <v>1.449</v>
      </c>
      <c r="D179" s="195" t="s">
        <v>1</v>
      </c>
      <c r="E179" s="182" t="s">
        <v>6</v>
      </c>
      <c r="F179" s="217" t="s">
        <v>254</v>
      </c>
      <c r="G179" s="316" t="s">
        <v>193</v>
      </c>
      <c r="H179" s="317"/>
      <c r="I179" s="199">
        <v>9</v>
      </c>
      <c r="J179" s="81">
        <f t="shared" si="8"/>
        <v>13.041</v>
      </c>
      <c r="K179" s="82">
        <f t="shared" si="7"/>
        <v>1.3041</v>
      </c>
      <c r="L179" s="30">
        <v>10</v>
      </c>
    </row>
    <row r="180" spans="1:12" s="19" customFormat="1" ht="14.25" customHeight="1">
      <c r="A180" s="20">
        <v>1</v>
      </c>
      <c r="B180" s="21">
        <v>2</v>
      </c>
      <c r="C180" s="22"/>
      <c r="D180" s="21">
        <v>4</v>
      </c>
      <c r="E180" s="21">
        <v>5</v>
      </c>
      <c r="F180" s="23">
        <v>6</v>
      </c>
      <c r="G180" s="21">
        <v>7</v>
      </c>
      <c r="H180" s="21">
        <v>8</v>
      </c>
      <c r="I180" s="24">
        <v>9</v>
      </c>
      <c r="J180" s="97">
        <v>10</v>
      </c>
      <c r="K180" s="97">
        <v>11</v>
      </c>
      <c r="L180" s="97">
        <v>12</v>
      </c>
    </row>
    <row r="181" spans="1:12" s="19" customFormat="1" ht="14.25" customHeight="1">
      <c r="A181" s="189" t="s">
        <v>89</v>
      </c>
      <c r="B181" s="254" t="s">
        <v>184</v>
      </c>
      <c r="C181" s="197">
        <v>3</v>
      </c>
      <c r="D181" s="195" t="s">
        <v>1</v>
      </c>
      <c r="E181" s="182" t="s">
        <v>6</v>
      </c>
      <c r="F181" s="42" t="s">
        <v>256</v>
      </c>
      <c r="G181" s="316" t="s">
        <v>194</v>
      </c>
      <c r="H181" s="317"/>
      <c r="I181" s="199">
        <v>9</v>
      </c>
      <c r="J181" s="81">
        <f t="shared" si="8"/>
        <v>27</v>
      </c>
      <c r="K181" s="82">
        <f t="shared" si="7"/>
        <v>2.7</v>
      </c>
      <c r="L181" s="30">
        <v>10</v>
      </c>
    </row>
    <row r="182" spans="1:12" s="19" customFormat="1" ht="14.25" customHeight="1">
      <c r="A182" s="189" t="s">
        <v>90</v>
      </c>
      <c r="B182" s="255"/>
      <c r="C182" s="200">
        <v>4.103</v>
      </c>
      <c r="D182" s="195" t="s">
        <v>185</v>
      </c>
      <c r="E182" s="182" t="s">
        <v>6</v>
      </c>
      <c r="F182" s="217" t="s">
        <v>258</v>
      </c>
      <c r="G182" s="316" t="s">
        <v>195</v>
      </c>
      <c r="H182" s="317"/>
      <c r="I182" s="199">
        <v>5</v>
      </c>
      <c r="J182" s="81">
        <f t="shared" si="8"/>
        <v>20.515</v>
      </c>
      <c r="K182" s="82">
        <f t="shared" si="7"/>
        <v>2.0515000000000003</v>
      </c>
      <c r="L182" s="30">
        <v>10</v>
      </c>
    </row>
    <row r="183" spans="1:12" s="19" customFormat="1" ht="14.25" customHeight="1">
      <c r="A183" s="189" t="s">
        <v>91</v>
      </c>
      <c r="B183" s="255"/>
      <c r="C183" s="197">
        <v>0.6</v>
      </c>
      <c r="D183" s="195" t="s">
        <v>185</v>
      </c>
      <c r="E183" s="182" t="s">
        <v>6</v>
      </c>
      <c r="F183" s="217" t="s">
        <v>257</v>
      </c>
      <c r="G183" s="316" t="s">
        <v>196</v>
      </c>
      <c r="H183" s="317"/>
      <c r="I183" s="199">
        <v>5</v>
      </c>
      <c r="J183" s="81">
        <f t="shared" si="8"/>
        <v>3</v>
      </c>
      <c r="K183" s="82">
        <f t="shared" si="7"/>
        <v>0.30000000000000004</v>
      </c>
      <c r="L183" s="30">
        <v>10</v>
      </c>
    </row>
    <row r="184" spans="1:12" s="19" customFormat="1" ht="14.25" customHeight="1">
      <c r="A184" s="189" t="s">
        <v>93</v>
      </c>
      <c r="B184" s="255"/>
      <c r="C184" s="197">
        <v>1.601</v>
      </c>
      <c r="D184" s="195" t="s">
        <v>185</v>
      </c>
      <c r="E184" s="182" t="s">
        <v>6</v>
      </c>
      <c r="F184" s="217" t="s">
        <v>254</v>
      </c>
      <c r="G184" s="316" t="s">
        <v>197</v>
      </c>
      <c r="H184" s="317"/>
      <c r="I184" s="199">
        <v>5</v>
      </c>
      <c r="J184" s="81">
        <f t="shared" si="8"/>
        <v>8.004999999999999</v>
      </c>
      <c r="K184" s="82">
        <f t="shared" si="7"/>
        <v>0.8005</v>
      </c>
      <c r="L184" s="30">
        <v>10</v>
      </c>
    </row>
    <row r="185" spans="1:12" s="19" customFormat="1" ht="14.25" customHeight="1">
      <c r="A185" s="189" t="s">
        <v>94</v>
      </c>
      <c r="B185" s="256"/>
      <c r="C185" s="148">
        <v>2.801</v>
      </c>
      <c r="D185" s="151" t="s">
        <v>1</v>
      </c>
      <c r="E185" s="201" t="s">
        <v>6</v>
      </c>
      <c r="F185" s="201" t="s">
        <v>255</v>
      </c>
      <c r="G185" s="316" t="s">
        <v>198</v>
      </c>
      <c r="H185" s="317"/>
      <c r="I185" s="199">
        <v>9</v>
      </c>
      <c r="J185" s="81">
        <f t="shared" si="8"/>
        <v>25.209000000000003</v>
      </c>
      <c r="K185" s="82">
        <f t="shared" si="7"/>
        <v>2.5209000000000006</v>
      </c>
      <c r="L185" s="30">
        <v>10</v>
      </c>
    </row>
    <row r="186" spans="1:12" s="19" customFormat="1" ht="14.25" customHeight="1">
      <c r="A186" s="189" t="s">
        <v>95</v>
      </c>
      <c r="B186" s="321" t="s">
        <v>201</v>
      </c>
      <c r="C186" s="200">
        <v>2.728</v>
      </c>
      <c r="D186" s="195" t="s">
        <v>199</v>
      </c>
      <c r="E186" s="182" t="s">
        <v>6</v>
      </c>
      <c r="F186" s="217" t="s">
        <v>241</v>
      </c>
      <c r="G186" s="202">
        <v>47</v>
      </c>
      <c r="H186" s="202">
        <v>40</v>
      </c>
      <c r="I186" s="198">
        <v>7</v>
      </c>
      <c r="J186" s="81">
        <f t="shared" si="8"/>
        <v>19.096</v>
      </c>
      <c r="K186" s="82">
        <f t="shared" si="7"/>
        <v>1.9096000000000002</v>
      </c>
      <c r="L186" s="30">
        <v>10</v>
      </c>
    </row>
    <row r="187" spans="1:12" s="19" customFormat="1" ht="14.25" customHeight="1">
      <c r="A187" s="189" t="s">
        <v>205</v>
      </c>
      <c r="B187" s="322"/>
      <c r="C187" s="200">
        <v>6.212</v>
      </c>
      <c r="D187" s="195" t="s">
        <v>199</v>
      </c>
      <c r="E187" s="182" t="s">
        <v>6</v>
      </c>
      <c r="F187" s="217" t="s">
        <v>242</v>
      </c>
      <c r="G187" s="202">
        <v>49</v>
      </c>
      <c r="H187" s="202">
        <v>15</v>
      </c>
      <c r="I187" s="198">
        <v>7</v>
      </c>
      <c r="J187" s="81">
        <f t="shared" si="8"/>
        <v>43.483999999999995</v>
      </c>
      <c r="K187" s="82">
        <f t="shared" si="7"/>
        <v>4.3484</v>
      </c>
      <c r="L187" s="30">
        <v>10</v>
      </c>
    </row>
    <row r="188" spans="1:12" s="19" customFormat="1" ht="14.25" customHeight="1">
      <c r="A188" s="189" t="s">
        <v>206</v>
      </c>
      <c r="B188" s="322"/>
      <c r="C188" s="200">
        <v>3.187</v>
      </c>
      <c r="D188" s="195" t="s">
        <v>77</v>
      </c>
      <c r="E188" s="182" t="s">
        <v>6</v>
      </c>
      <c r="F188" s="217" t="s">
        <v>100</v>
      </c>
      <c r="G188" s="202">
        <v>18</v>
      </c>
      <c r="H188" s="202">
        <v>93</v>
      </c>
      <c r="I188" s="198">
        <v>4</v>
      </c>
      <c r="J188" s="81">
        <f t="shared" si="8"/>
        <v>12.748</v>
      </c>
      <c r="K188" s="82">
        <f t="shared" si="7"/>
        <v>1.2748</v>
      </c>
      <c r="L188" s="30">
        <v>10</v>
      </c>
    </row>
    <row r="189" spans="1:12" s="19" customFormat="1" ht="14.25" customHeight="1">
      <c r="A189" s="189" t="s">
        <v>207</v>
      </c>
      <c r="B189" s="322"/>
      <c r="C189" s="200">
        <v>4.618</v>
      </c>
      <c r="D189" s="195" t="s">
        <v>77</v>
      </c>
      <c r="E189" s="182" t="s">
        <v>6</v>
      </c>
      <c r="F189" s="217" t="s">
        <v>239</v>
      </c>
      <c r="G189" s="202">
        <v>19</v>
      </c>
      <c r="H189" s="202">
        <v>11</v>
      </c>
      <c r="I189" s="198">
        <v>4</v>
      </c>
      <c r="J189" s="81">
        <f t="shared" si="8"/>
        <v>18.472</v>
      </c>
      <c r="K189" s="82">
        <f t="shared" si="7"/>
        <v>1.8472000000000002</v>
      </c>
      <c r="L189" s="30">
        <v>10</v>
      </c>
    </row>
    <row r="190" spans="1:12" s="19" customFormat="1" ht="14.25" customHeight="1">
      <c r="A190" s="189" t="s">
        <v>208</v>
      </c>
      <c r="B190" s="323"/>
      <c r="C190" s="200">
        <v>1.556</v>
      </c>
      <c r="D190" s="195" t="s">
        <v>77</v>
      </c>
      <c r="E190" s="182" t="s">
        <v>113</v>
      </c>
      <c r="F190" s="217" t="s">
        <v>240</v>
      </c>
      <c r="G190" s="202">
        <v>20</v>
      </c>
      <c r="H190" s="202">
        <v>15</v>
      </c>
      <c r="I190" s="198">
        <v>2</v>
      </c>
      <c r="J190" s="81">
        <f t="shared" si="8"/>
        <v>3.112</v>
      </c>
      <c r="K190" s="82">
        <f t="shared" si="7"/>
        <v>0.31120000000000003</v>
      </c>
      <c r="L190" s="30">
        <v>10</v>
      </c>
    </row>
    <row r="191" spans="1:12" s="19" customFormat="1" ht="14.25" customHeight="1">
      <c r="A191" s="189" t="s">
        <v>209</v>
      </c>
      <c r="B191" s="193" t="s">
        <v>204</v>
      </c>
      <c r="C191" s="187">
        <v>92.001</v>
      </c>
      <c r="D191" s="195" t="s">
        <v>200</v>
      </c>
      <c r="E191" s="182" t="s">
        <v>6</v>
      </c>
      <c r="F191" s="217" t="s">
        <v>253</v>
      </c>
      <c r="G191" s="194">
        <v>25</v>
      </c>
      <c r="H191" s="202">
        <v>5</v>
      </c>
      <c r="I191" s="188">
        <v>3</v>
      </c>
      <c r="J191" s="81">
        <f t="shared" si="8"/>
        <v>276.00300000000004</v>
      </c>
      <c r="K191" s="82">
        <f t="shared" si="7"/>
        <v>27.600300000000004</v>
      </c>
      <c r="L191" s="30">
        <v>10</v>
      </c>
    </row>
    <row r="192" spans="1:12" s="19" customFormat="1" ht="14.25" customHeight="1">
      <c r="A192" s="189" t="s">
        <v>210</v>
      </c>
      <c r="B192" s="321" t="s">
        <v>203</v>
      </c>
      <c r="C192" s="197">
        <v>0.2</v>
      </c>
      <c r="D192" s="195" t="s">
        <v>185</v>
      </c>
      <c r="E192" s="182" t="s">
        <v>6</v>
      </c>
      <c r="F192" s="217" t="s">
        <v>244</v>
      </c>
      <c r="G192" s="202">
        <v>410</v>
      </c>
      <c r="H192" s="202">
        <v>31</v>
      </c>
      <c r="I192" s="198">
        <v>5</v>
      </c>
      <c r="J192" s="81">
        <f t="shared" si="8"/>
        <v>1</v>
      </c>
      <c r="K192" s="82">
        <f t="shared" si="7"/>
        <v>0.1</v>
      </c>
      <c r="L192" s="30">
        <v>10</v>
      </c>
    </row>
    <row r="193" spans="1:12" s="19" customFormat="1" ht="14.25" customHeight="1">
      <c r="A193" s="189" t="s">
        <v>211</v>
      </c>
      <c r="B193" s="322"/>
      <c r="C193" s="197">
        <v>17</v>
      </c>
      <c r="D193" s="195" t="s">
        <v>185</v>
      </c>
      <c r="E193" s="182" t="s">
        <v>192</v>
      </c>
      <c r="F193" s="217" t="s">
        <v>251</v>
      </c>
      <c r="G193" s="202">
        <v>489</v>
      </c>
      <c r="H193" s="202">
        <v>5</v>
      </c>
      <c r="I193" s="198">
        <v>5</v>
      </c>
      <c r="J193" s="81">
        <f t="shared" si="8"/>
        <v>85</v>
      </c>
      <c r="K193" s="82">
        <f t="shared" si="7"/>
        <v>8.5</v>
      </c>
      <c r="L193" s="30">
        <v>10</v>
      </c>
    </row>
    <row r="194" spans="1:12" s="19" customFormat="1" ht="14.25" customHeight="1">
      <c r="A194" s="189" t="s">
        <v>212</v>
      </c>
      <c r="B194" s="322"/>
      <c r="C194" s="197">
        <v>6</v>
      </c>
      <c r="D194" s="195" t="s">
        <v>185</v>
      </c>
      <c r="E194" s="182" t="s">
        <v>113</v>
      </c>
      <c r="F194" s="217" t="s">
        <v>246</v>
      </c>
      <c r="G194" s="202">
        <v>503</v>
      </c>
      <c r="H194" s="202">
        <v>40</v>
      </c>
      <c r="I194" s="198">
        <v>3</v>
      </c>
      <c r="J194" s="81">
        <f t="shared" si="8"/>
        <v>18</v>
      </c>
      <c r="K194" s="82">
        <f t="shared" si="7"/>
        <v>1.8</v>
      </c>
      <c r="L194" s="30">
        <v>10</v>
      </c>
    </row>
    <row r="195" spans="1:12" s="19" customFormat="1" ht="14.25" customHeight="1">
      <c r="A195" s="189" t="s">
        <v>213</v>
      </c>
      <c r="B195" s="322"/>
      <c r="C195" s="197">
        <v>4</v>
      </c>
      <c r="D195" s="195" t="s">
        <v>200</v>
      </c>
      <c r="E195" s="182" t="s">
        <v>192</v>
      </c>
      <c r="F195" s="217" t="s">
        <v>250</v>
      </c>
      <c r="G195" s="202">
        <v>314</v>
      </c>
      <c r="H195" s="202">
        <v>8</v>
      </c>
      <c r="I195" s="198">
        <v>3</v>
      </c>
      <c r="J195" s="81">
        <f t="shared" si="8"/>
        <v>12</v>
      </c>
      <c r="K195" s="82">
        <f t="shared" si="7"/>
        <v>1.2000000000000002</v>
      </c>
      <c r="L195" s="30">
        <v>10</v>
      </c>
    </row>
    <row r="196" spans="1:12" s="19" customFormat="1" ht="14.25" customHeight="1">
      <c r="A196" s="189" t="s">
        <v>214</v>
      </c>
      <c r="B196" s="322"/>
      <c r="C196" s="197">
        <v>8</v>
      </c>
      <c r="D196" s="195" t="s">
        <v>185</v>
      </c>
      <c r="E196" s="182" t="s">
        <v>6</v>
      </c>
      <c r="F196" s="217" t="s">
        <v>247</v>
      </c>
      <c r="G196" s="202">
        <v>511</v>
      </c>
      <c r="H196" s="202">
        <v>17</v>
      </c>
      <c r="I196" s="198">
        <v>5</v>
      </c>
      <c r="J196" s="81">
        <f t="shared" si="8"/>
        <v>40</v>
      </c>
      <c r="K196" s="82">
        <f t="shared" si="7"/>
        <v>4</v>
      </c>
      <c r="L196" s="30">
        <v>10</v>
      </c>
    </row>
    <row r="197" spans="1:12" s="19" customFormat="1" ht="14.25" customHeight="1">
      <c r="A197" s="189" t="s">
        <v>215</v>
      </c>
      <c r="B197" s="322"/>
      <c r="C197" s="200">
        <v>7.699</v>
      </c>
      <c r="D197" s="195" t="s">
        <v>185</v>
      </c>
      <c r="E197" s="182" t="s">
        <v>6</v>
      </c>
      <c r="F197" s="217" t="s">
        <v>248</v>
      </c>
      <c r="G197" s="202">
        <v>517</v>
      </c>
      <c r="H197" s="202">
        <v>7</v>
      </c>
      <c r="I197" s="198">
        <v>5</v>
      </c>
      <c r="J197" s="81">
        <f t="shared" si="8"/>
        <v>38.495</v>
      </c>
      <c r="K197" s="82">
        <f t="shared" si="7"/>
        <v>3.8495</v>
      </c>
      <c r="L197" s="30">
        <v>10</v>
      </c>
    </row>
    <row r="198" spans="1:12" s="19" customFormat="1" ht="14.25" customHeight="1">
      <c r="A198" s="189" t="s">
        <v>216</v>
      </c>
      <c r="B198" s="322"/>
      <c r="C198" s="197">
        <v>3</v>
      </c>
      <c r="D198" s="195" t="s">
        <v>185</v>
      </c>
      <c r="E198" s="182" t="s">
        <v>6</v>
      </c>
      <c r="F198" s="217" t="s">
        <v>247</v>
      </c>
      <c r="G198" s="202">
        <v>526</v>
      </c>
      <c r="H198" s="202">
        <v>82</v>
      </c>
      <c r="I198" s="198">
        <v>5</v>
      </c>
      <c r="J198" s="81">
        <f t="shared" si="8"/>
        <v>15</v>
      </c>
      <c r="K198" s="82">
        <f t="shared" si="7"/>
        <v>1.5</v>
      </c>
      <c r="L198" s="30">
        <v>10</v>
      </c>
    </row>
    <row r="199" spans="1:12" s="19" customFormat="1" ht="14.25" customHeight="1">
      <c r="A199" s="189" t="s">
        <v>217</v>
      </c>
      <c r="B199" s="322"/>
      <c r="C199" s="197">
        <v>2</v>
      </c>
      <c r="D199" s="195" t="s">
        <v>200</v>
      </c>
      <c r="E199" s="182" t="s">
        <v>192</v>
      </c>
      <c r="F199" s="217" t="s">
        <v>245</v>
      </c>
      <c r="G199" s="202">
        <v>458</v>
      </c>
      <c r="H199" s="202">
        <v>35</v>
      </c>
      <c r="I199" s="198">
        <v>3</v>
      </c>
      <c r="J199" s="81">
        <f t="shared" si="8"/>
        <v>6</v>
      </c>
      <c r="K199" s="82">
        <f t="shared" si="7"/>
        <v>0.6000000000000001</v>
      </c>
      <c r="L199" s="30">
        <v>10</v>
      </c>
    </row>
    <row r="200" spans="1:12" s="19" customFormat="1" ht="14.25" customHeight="1">
      <c r="A200" s="189" t="s">
        <v>218</v>
      </c>
      <c r="B200" s="322"/>
      <c r="C200" s="197">
        <v>8.005</v>
      </c>
      <c r="D200" s="195" t="s">
        <v>200</v>
      </c>
      <c r="E200" s="182" t="s">
        <v>192</v>
      </c>
      <c r="F200" s="217" t="s">
        <v>252</v>
      </c>
      <c r="G200" s="202">
        <v>546</v>
      </c>
      <c r="H200" s="202">
        <v>50</v>
      </c>
      <c r="I200" s="198">
        <v>3</v>
      </c>
      <c r="J200" s="81">
        <f t="shared" si="8"/>
        <v>24.015</v>
      </c>
      <c r="K200" s="82">
        <f t="shared" si="7"/>
        <v>2.4015000000000004</v>
      </c>
      <c r="L200" s="30">
        <v>10</v>
      </c>
    </row>
    <row r="201" spans="1:12" s="19" customFormat="1" ht="14.25" customHeight="1">
      <c r="A201" s="189" t="s">
        <v>219</v>
      </c>
      <c r="B201" s="323"/>
      <c r="C201" s="197">
        <v>4</v>
      </c>
      <c r="D201" s="195" t="s">
        <v>200</v>
      </c>
      <c r="E201" s="182" t="s">
        <v>6</v>
      </c>
      <c r="F201" s="217" t="s">
        <v>249</v>
      </c>
      <c r="G201" s="202">
        <v>460</v>
      </c>
      <c r="H201" s="202">
        <v>28</v>
      </c>
      <c r="I201" s="198">
        <v>3</v>
      </c>
      <c r="J201" s="81">
        <f t="shared" si="8"/>
        <v>12</v>
      </c>
      <c r="K201" s="82">
        <f t="shared" si="7"/>
        <v>1.2000000000000002</v>
      </c>
      <c r="L201" s="30">
        <v>10</v>
      </c>
    </row>
    <row r="202" spans="1:12" s="19" customFormat="1" ht="14.25" customHeight="1">
      <c r="A202" s="189" t="s">
        <v>220</v>
      </c>
      <c r="B202" s="192" t="s">
        <v>202</v>
      </c>
      <c r="C202" s="148">
        <v>5.096</v>
      </c>
      <c r="D202" s="151" t="s">
        <v>185</v>
      </c>
      <c r="E202" s="33" t="s">
        <v>6</v>
      </c>
      <c r="F202" s="201" t="s">
        <v>238</v>
      </c>
      <c r="G202" s="202">
        <v>25</v>
      </c>
      <c r="H202" s="202">
        <v>4</v>
      </c>
      <c r="I202" s="198">
        <v>5</v>
      </c>
      <c r="J202" s="81">
        <f t="shared" si="8"/>
        <v>25.48</v>
      </c>
      <c r="K202" s="82">
        <f t="shared" si="7"/>
        <v>2.548</v>
      </c>
      <c r="L202" s="30">
        <v>10</v>
      </c>
    </row>
    <row r="203" spans="1:14" ht="12.75" customHeight="1">
      <c r="A203" s="101">
        <v>34</v>
      </c>
      <c r="B203" s="96" t="s">
        <v>47</v>
      </c>
      <c r="C203" s="108">
        <f>SUM(C169:C202)</f>
        <v>428.49300000000005</v>
      </c>
      <c r="D203" s="62" t="s">
        <v>29</v>
      </c>
      <c r="E203" s="62"/>
      <c r="F203" s="62"/>
      <c r="G203" s="62"/>
      <c r="H203" s="62"/>
      <c r="I203" s="62"/>
      <c r="J203" s="90"/>
      <c r="K203" s="90"/>
      <c r="L203" s="63"/>
      <c r="M203" s="25"/>
      <c r="N203" s="25"/>
    </row>
    <row r="204" spans="1:14" s="26" customFormat="1" ht="24" customHeight="1">
      <c r="A204" s="308" t="s">
        <v>50</v>
      </c>
      <c r="B204" s="308"/>
      <c r="C204" s="117"/>
      <c r="D204" s="95"/>
      <c r="E204" s="95"/>
      <c r="F204" s="95"/>
      <c r="G204" s="95"/>
      <c r="H204" s="95"/>
      <c r="I204" s="95"/>
      <c r="J204" s="292"/>
      <c r="K204" s="292"/>
      <c r="L204" s="292"/>
      <c r="M204" s="61"/>
      <c r="N204" s="61"/>
    </row>
    <row r="205" spans="1:13" ht="14.25">
      <c r="A205" s="106">
        <v>34</v>
      </c>
      <c r="B205" s="116" t="s">
        <v>47</v>
      </c>
      <c r="C205" s="57">
        <f>C203</f>
        <v>428.49300000000005</v>
      </c>
      <c r="D205" s="116" t="s">
        <v>29</v>
      </c>
      <c r="E205" s="116"/>
      <c r="F205" s="116"/>
      <c r="G205" s="116"/>
      <c r="H205" s="116"/>
      <c r="I205" s="116"/>
      <c r="J205" s="91"/>
      <c r="K205" s="123"/>
      <c r="L205" s="116"/>
      <c r="M205" s="25"/>
    </row>
    <row r="206" spans="1:13" s="26" customFormat="1" ht="14.25">
      <c r="A206" s="109"/>
      <c r="B206" s="73"/>
      <c r="C206" s="68"/>
      <c r="D206" s="73"/>
      <c r="E206" s="73"/>
      <c r="F206" s="73"/>
      <c r="G206" s="73"/>
      <c r="H206" s="73"/>
      <c r="I206" s="73"/>
      <c r="J206" s="128"/>
      <c r="K206" s="128"/>
      <c r="L206" s="129"/>
      <c r="M206" s="61"/>
    </row>
    <row r="207" spans="1:13" ht="15.75" customHeight="1">
      <c r="A207" s="320" t="s">
        <v>12</v>
      </c>
      <c r="B207" s="320"/>
      <c r="C207" s="14"/>
      <c r="D207" s="13"/>
      <c r="E207" s="36"/>
      <c r="F207" s="15"/>
      <c r="G207" s="13"/>
      <c r="H207" s="13"/>
      <c r="I207" s="45"/>
      <c r="J207" s="292"/>
      <c r="K207" s="292"/>
      <c r="L207" s="292"/>
      <c r="M207" s="25"/>
    </row>
    <row r="208" spans="1:13" ht="15.75" customHeight="1">
      <c r="A208" s="137">
        <f>A205+A154+A100+A66</f>
        <v>105</v>
      </c>
      <c r="B208" s="138" t="s">
        <v>47</v>
      </c>
      <c r="C208" s="139">
        <f>C205+C154+C100+C66</f>
        <v>1153.2320000000002</v>
      </c>
      <c r="D208" s="139" t="s">
        <v>29</v>
      </c>
      <c r="E208" s="139" t="s">
        <v>28</v>
      </c>
      <c r="F208" s="139"/>
      <c r="G208" s="139"/>
      <c r="H208" s="139"/>
      <c r="I208" s="139"/>
      <c r="J208" s="140"/>
      <c r="K208" s="141"/>
      <c r="L208" s="139"/>
      <c r="M208" s="25"/>
    </row>
    <row r="209" spans="1:41" ht="14.25" customHeight="1">
      <c r="A209" s="52"/>
      <c r="B209" s="74"/>
      <c r="C209" s="52"/>
      <c r="D209" s="52"/>
      <c r="E209" s="52"/>
      <c r="F209" s="52"/>
      <c r="G209" s="52"/>
      <c r="H209" s="52"/>
      <c r="I209" s="52"/>
      <c r="J209" s="86" t="s">
        <v>55</v>
      </c>
      <c r="K209" s="86" t="s">
        <v>54</v>
      </c>
      <c r="L209" s="52" t="s">
        <v>53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4.25" customHeight="1" hidden="1">
      <c r="A210" s="52"/>
      <c r="B210" s="74"/>
      <c r="C210" s="52"/>
      <c r="D210" s="52"/>
      <c r="E210" s="52"/>
      <c r="F210" s="52"/>
      <c r="G210" s="52"/>
      <c r="H210" s="52"/>
      <c r="I210" s="52"/>
      <c r="J210" s="86"/>
      <c r="K210" s="86"/>
      <c r="L210" s="5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4.25" customHeight="1" hidden="1">
      <c r="A211" s="52"/>
      <c r="B211" s="74"/>
      <c r="C211" s="52"/>
      <c r="D211" s="52"/>
      <c r="E211" s="52"/>
      <c r="F211" s="52"/>
      <c r="G211" s="52"/>
      <c r="H211" s="52"/>
      <c r="I211" s="52"/>
      <c r="J211" s="86"/>
      <c r="K211" s="86"/>
      <c r="L211" s="5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s="27" customFormat="1" ht="14.25" customHeight="1" hidden="1">
      <c r="A212" s="66" t="s">
        <v>28</v>
      </c>
      <c r="B212" s="39" t="s">
        <v>51</v>
      </c>
      <c r="C212" s="39"/>
      <c r="D212" s="39"/>
      <c r="E212" s="39"/>
      <c r="F212" s="39"/>
      <c r="G212" s="51" t="s">
        <v>52</v>
      </c>
      <c r="H212" s="39"/>
      <c r="I212" s="39"/>
      <c r="J212" s="87"/>
      <c r="K212" s="88"/>
      <c r="L212" s="37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</row>
    <row r="213" spans="1:41" s="27" customFormat="1" ht="12" customHeight="1">
      <c r="A213" s="66"/>
      <c r="B213" s="39"/>
      <c r="C213" s="39"/>
      <c r="D213" s="39"/>
      <c r="E213" s="39"/>
      <c r="F213" s="39"/>
      <c r="G213" s="51"/>
      <c r="H213" s="39"/>
      <c r="I213" s="39"/>
      <c r="J213" s="87"/>
      <c r="K213" s="88"/>
      <c r="L213" s="37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</row>
    <row r="214" spans="1:41" s="27" customFormat="1" ht="14.25" customHeight="1">
      <c r="A214" s="65" t="s">
        <v>45</v>
      </c>
      <c r="B214" s="249" t="s">
        <v>236</v>
      </c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4"/>
    </row>
    <row r="215" spans="1:41" s="27" customFormat="1" ht="14.25" customHeight="1">
      <c r="A215" s="65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</row>
    <row r="216" spans="1:41" s="27" customFormat="1" ht="14.25" customHeight="1">
      <c r="A216" s="66"/>
      <c r="B216" s="39"/>
      <c r="C216" s="39"/>
      <c r="D216" s="39"/>
      <c r="E216" s="39"/>
      <c r="F216" s="39"/>
      <c r="G216" s="51"/>
      <c r="H216" s="39"/>
      <c r="I216" s="39"/>
      <c r="J216" s="87"/>
      <c r="K216" s="88"/>
      <c r="L216" s="37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</row>
    <row r="217" spans="1:12" s="52" customFormat="1" ht="19.5" customHeight="1">
      <c r="A217" s="66"/>
      <c r="B217" s="50" t="s">
        <v>243</v>
      </c>
      <c r="C217" s="39"/>
      <c r="D217" s="39"/>
      <c r="E217" s="39"/>
      <c r="F217" s="51"/>
      <c r="G217" s="39"/>
      <c r="H217" s="39"/>
      <c r="I217" s="39"/>
      <c r="J217" s="39"/>
      <c r="K217" s="88"/>
      <c r="L217" s="37"/>
    </row>
    <row r="218" spans="1:41" ht="12.75" customHeight="1">
      <c r="A218" s="66"/>
      <c r="B218" s="289" t="s">
        <v>78</v>
      </c>
      <c r="C218" s="289"/>
      <c r="D218" s="53"/>
      <c r="E218" s="53"/>
      <c r="F218" s="51"/>
      <c r="G218" s="39" t="s">
        <v>61</v>
      </c>
      <c r="H218" s="39"/>
      <c r="I218" s="39"/>
      <c r="J218" s="39"/>
      <c r="K218" s="88"/>
      <c r="L218" s="37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11" ht="12.75" customHeight="1">
      <c r="B219" s="39"/>
      <c r="C219" s="290" t="s">
        <v>79</v>
      </c>
      <c r="D219" s="290"/>
      <c r="E219" s="38"/>
      <c r="F219" s="18"/>
      <c r="G219" s="18"/>
      <c r="H219" s="18"/>
      <c r="I219" s="288" t="s">
        <v>72</v>
      </c>
      <c r="J219" s="288"/>
      <c r="K219" s="288"/>
    </row>
    <row r="220" spans="2:4" ht="12.75" customHeight="1">
      <c r="B220" s="53"/>
      <c r="C220" s="59"/>
      <c r="D220" s="50"/>
    </row>
    <row r="221" spans="2:10" ht="12.75" customHeight="1">
      <c r="B221" s="53"/>
      <c r="C221" s="60"/>
      <c r="D221" s="53"/>
      <c r="E221" s="118"/>
      <c r="I221" s="319"/>
      <c r="J221" s="319"/>
    </row>
    <row r="222" ht="12.75" customHeight="1">
      <c r="M222" s="25"/>
    </row>
    <row r="223" spans="2:13" ht="12.75" customHeight="1">
      <c r="B223" s="100"/>
      <c r="M223" s="1"/>
    </row>
    <row r="224" ht="12" customHeight="1">
      <c r="F224" s="17"/>
    </row>
    <row r="225" ht="12" customHeight="1">
      <c r="F225" s="17"/>
    </row>
    <row r="226" ht="12.75">
      <c r="F226" s="17"/>
    </row>
    <row r="227" spans="1:13" s="1" customFormat="1" ht="12.75">
      <c r="A227" s="64"/>
      <c r="B227" s="64"/>
      <c r="C227" s="58"/>
      <c r="D227" s="11"/>
      <c r="E227" s="16"/>
      <c r="F227" s="17"/>
      <c r="G227" s="11"/>
      <c r="H227" s="11"/>
      <c r="I227" s="11"/>
      <c r="J227" s="85"/>
      <c r="K227" s="85"/>
      <c r="L227" s="11"/>
      <c r="M227"/>
    </row>
    <row r="229" spans="7:12" ht="12.75">
      <c r="G229" s="37"/>
      <c r="H229" s="37"/>
      <c r="I229" s="37"/>
      <c r="J229" s="89"/>
      <c r="K229" s="89"/>
      <c r="L229" s="37"/>
    </row>
    <row r="230" spans="7:12" ht="12.75">
      <c r="G230" s="37"/>
      <c r="H230" s="37"/>
      <c r="I230" s="37"/>
      <c r="J230" s="89"/>
      <c r="K230" s="89"/>
      <c r="L230" s="37"/>
    </row>
    <row r="231" spans="7:12" ht="12.75">
      <c r="G231" s="37"/>
      <c r="H231" s="37"/>
      <c r="I231" s="37"/>
      <c r="J231" s="89"/>
      <c r="K231" s="89"/>
      <c r="L231" s="37"/>
    </row>
    <row r="232" spans="7:12" ht="12.75">
      <c r="G232" s="37"/>
      <c r="H232" s="37"/>
      <c r="I232" s="37"/>
      <c r="J232" s="89"/>
      <c r="K232" s="89"/>
      <c r="L232" s="37"/>
    </row>
    <row r="233" spans="7:12" ht="12.75">
      <c r="G233" s="37"/>
      <c r="H233" s="37"/>
      <c r="I233" s="37"/>
      <c r="J233" s="89"/>
      <c r="K233" s="89"/>
      <c r="L233" s="37"/>
    </row>
    <row r="234" spans="7:12" ht="12.75">
      <c r="G234" s="37"/>
      <c r="H234" s="37"/>
      <c r="I234" s="37"/>
      <c r="J234" s="89"/>
      <c r="K234" s="89"/>
      <c r="L234" s="37"/>
    </row>
    <row r="235" spans="7:12" ht="12.75">
      <c r="G235" s="37"/>
      <c r="H235" s="37"/>
      <c r="I235" s="37"/>
      <c r="J235" s="89"/>
      <c r="K235" s="89"/>
      <c r="L235" s="37"/>
    </row>
    <row r="236" spans="7:12" ht="12.75">
      <c r="G236" s="37"/>
      <c r="H236" s="37"/>
      <c r="I236" s="37"/>
      <c r="J236" s="89"/>
      <c r="K236" s="89"/>
      <c r="L236" s="37"/>
    </row>
    <row r="237" spans="7:12" ht="12.75">
      <c r="G237" s="37"/>
      <c r="H237" s="37"/>
      <c r="I237" s="37"/>
      <c r="J237" s="89"/>
      <c r="K237" s="89"/>
      <c r="L237" s="37"/>
    </row>
    <row r="238" spans="7:12" ht="12.75">
      <c r="G238" s="37"/>
      <c r="H238" s="37"/>
      <c r="I238" s="37"/>
      <c r="J238" s="89"/>
      <c r="K238" s="89"/>
      <c r="L238" s="37"/>
    </row>
    <row r="239" spans="7:12" ht="12.75">
      <c r="G239" s="37"/>
      <c r="H239" s="37"/>
      <c r="I239" s="37"/>
      <c r="J239" s="89"/>
      <c r="K239" s="89"/>
      <c r="L239" s="37"/>
    </row>
    <row r="240" spans="7:12" ht="12.75">
      <c r="G240" s="37"/>
      <c r="H240" s="37"/>
      <c r="I240" s="37"/>
      <c r="J240" s="89"/>
      <c r="K240" s="89"/>
      <c r="L240" s="37"/>
    </row>
    <row r="241" spans="7:12" ht="12.75">
      <c r="G241" s="37"/>
      <c r="H241" s="37"/>
      <c r="I241" s="37"/>
      <c r="J241" s="89"/>
      <c r="K241" s="89"/>
      <c r="L241" s="37"/>
    </row>
    <row r="242" spans="7:12" ht="12.75">
      <c r="G242" s="37"/>
      <c r="H242" s="37"/>
      <c r="I242" s="37"/>
      <c r="J242" s="89"/>
      <c r="K242" s="89"/>
      <c r="L242" s="37"/>
    </row>
    <row r="243" spans="7:12" ht="12.75">
      <c r="G243" s="37"/>
      <c r="H243" s="37"/>
      <c r="I243" s="37"/>
      <c r="J243" s="89"/>
      <c r="K243" s="89"/>
      <c r="L243" s="37"/>
    </row>
    <row r="244" spans="7:12" ht="12.75">
      <c r="G244" s="37"/>
      <c r="H244" s="37"/>
      <c r="I244" s="37"/>
      <c r="J244" s="89"/>
      <c r="K244" s="89"/>
      <c r="L244" s="37"/>
    </row>
    <row r="245" spans="7:12" ht="12.75">
      <c r="G245" s="37"/>
      <c r="H245" s="37"/>
      <c r="I245" s="37"/>
      <c r="J245" s="89"/>
      <c r="K245" s="89"/>
      <c r="L245" s="37"/>
    </row>
    <row r="246" spans="7:12" ht="12.75">
      <c r="G246" s="37"/>
      <c r="H246" s="37"/>
      <c r="I246" s="37"/>
      <c r="J246" s="89"/>
      <c r="K246" s="89"/>
      <c r="L246" s="37"/>
    </row>
    <row r="247" spans="7:12" ht="12.75">
      <c r="G247" s="37"/>
      <c r="H247" s="37"/>
      <c r="I247" s="37"/>
      <c r="J247" s="89"/>
      <c r="K247" s="89"/>
      <c r="L247" s="37"/>
    </row>
    <row r="248" spans="7:12" ht="12.75">
      <c r="G248" s="37"/>
      <c r="H248" s="37"/>
      <c r="I248" s="37"/>
      <c r="J248" s="89"/>
      <c r="K248" s="89"/>
      <c r="L248" s="37"/>
    </row>
    <row r="249" spans="7:12" ht="12.75">
      <c r="G249" s="37"/>
      <c r="H249" s="37"/>
      <c r="I249" s="37"/>
      <c r="J249" s="89"/>
      <c r="K249" s="89"/>
      <c r="L249" s="37"/>
    </row>
    <row r="250" spans="7:12" ht="12.75">
      <c r="G250" s="37"/>
      <c r="H250" s="37"/>
      <c r="I250" s="37"/>
      <c r="J250" s="89"/>
      <c r="K250" s="89"/>
      <c r="L250" s="37"/>
    </row>
    <row r="251" spans="7:12" ht="12.75">
      <c r="G251" s="37"/>
      <c r="H251" s="37"/>
      <c r="I251" s="37"/>
      <c r="J251" s="89"/>
      <c r="K251" s="89"/>
      <c r="L251" s="37"/>
    </row>
    <row r="252" spans="7:12" ht="12.75">
      <c r="G252" s="37"/>
      <c r="H252" s="37"/>
      <c r="I252" s="37"/>
      <c r="J252" s="89"/>
      <c r="K252" s="89"/>
      <c r="L252" s="37"/>
    </row>
    <row r="253" spans="7:12" ht="12.75">
      <c r="G253" s="37"/>
      <c r="H253" s="37"/>
      <c r="I253" s="37"/>
      <c r="J253" s="89"/>
      <c r="K253" s="89"/>
      <c r="L253" s="37"/>
    </row>
    <row r="254" spans="7:12" ht="12.75">
      <c r="G254" s="37"/>
      <c r="H254" s="37"/>
      <c r="I254" s="37"/>
      <c r="J254" s="89"/>
      <c r="K254" s="89"/>
      <c r="L254" s="37"/>
    </row>
    <row r="255" spans="7:12" ht="12.75">
      <c r="G255" s="37"/>
      <c r="H255" s="37"/>
      <c r="I255" s="37"/>
      <c r="J255" s="89"/>
      <c r="K255" s="89"/>
      <c r="L255" s="37"/>
    </row>
    <row r="256" spans="7:12" ht="12.75">
      <c r="G256" s="37"/>
      <c r="H256" s="37"/>
      <c r="I256" s="37"/>
      <c r="J256" s="89"/>
      <c r="K256" s="89"/>
      <c r="L256" s="37"/>
    </row>
    <row r="257" spans="7:12" ht="12.75">
      <c r="G257" s="37"/>
      <c r="H257" s="37"/>
      <c r="I257" s="37"/>
      <c r="J257" s="89"/>
      <c r="K257" s="89"/>
      <c r="L257" s="37"/>
    </row>
    <row r="258" spans="7:12" ht="12.75">
      <c r="G258" s="37"/>
      <c r="H258" s="37"/>
      <c r="I258" s="37"/>
      <c r="J258" s="89"/>
      <c r="K258" s="89"/>
      <c r="L258" s="37"/>
    </row>
    <row r="259" spans="7:12" ht="12.75">
      <c r="G259" s="37"/>
      <c r="H259" s="37"/>
      <c r="I259" s="37"/>
      <c r="J259" s="89"/>
      <c r="K259" s="89"/>
      <c r="L259" s="37"/>
    </row>
    <row r="260" spans="7:12" ht="12.75">
      <c r="G260" s="37"/>
      <c r="H260" s="37"/>
      <c r="I260" s="37"/>
      <c r="J260" s="89"/>
      <c r="K260" s="89"/>
      <c r="L260" s="37"/>
    </row>
    <row r="261" spans="7:12" ht="12.75">
      <c r="G261" s="37"/>
      <c r="H261" s="37"/>
      <c r="I261" s="37"/>
      <c r="J261" s="89"/>
      <c r="K261" s="89"/>
      <c r="L261" s="37"/>
    </row>
    <row r="262" spans="7:12" ht="12.75">
      <c r="G262" s="37"/>
      <c r="H262" s="37"/>
      <c r="I262" s="37"/>
      <c r="J262" s="89"/>
      <c r="K262" s="89"/>
      <c r="L262" s="37"/>
    </row>
    <row r="263" spans="7:12" ht="12.75">
      <c r="G263" s="37"/>
      <c r="H263" s="37"/>
      <c r="I263" s="37"/>
      <c r="J263" s="89"/>
      <c r="K263" s="89"/>
      <c r="L263" s="37"/>
    </row>
    <row r="264" spans="7:12" ht="12.75">
      <c r="G264" s="37"/>
      <c r="H264" s="37"/>
      <c r="I264" s="37"/>
      <c r="J264" s="89"/>
      <c r="K264" s="89"/>
      <c r="L264" s="37"/>
    </row>
    <row r="265" spans="7:12" ht="12.75">
      <c r="G265" s="37"/>
      <c r="H265" s="37"/>
      <c r="I265" s="37"/>
      <c r="J265" s="89"/>
      <c r="K265" s="89"/>
      <c r="L265" s="37"/>
    </row>
    <row r="266" spans="7:12" ht="12.75">
      <c r="G266" s="37"/>
      <c r="H266" s="37"/>
      <c r="I266" s="37"/>
      <c r="J266" s="89"/>
      <c r="K266" s="89"/>
      <c r="L266" s="37"/>
    </row>
    <row r="267" spans="7:12" ht="12.75">
      <c r="G267" s="37"/>
      <c r="H267" s="37"/>
      <c r="I267" s="37"/>
      <c r="J267" s="89"/>
      <c r="K267" s="89"/>
      <c r="L267" s="37"/>
    </row>
    <row r="268" spans="7:12" ht="12.75">
      <c r="G268" s="37"/>
      <c r="H268" s="37"/>
      <c r="I268" s="37"/>
      <c r="J268" s="89"/>
      <c r="K268" s="89"/>
      <c r="L268" s="37"/>
    </row>
    <row r="269" spans="7:12" ht="12.75">
      <c r="G269" s="37"/>
      <c r="H269" s="37"/>
      <c r="I269" s="37"/>
      <c r="J269" s="89"/>
      <c r="K269" s="89"/>
      <c r="L269" s="37"/>
    </row>
    <row r="270" spans="7:12" ht="12.75">
      <c r="G270" s="37"/>
      <c r="H270" s="37"/>
      <c r="I270" s="37"/>
      <c r="J270" s="89"/>
      <c r="K270" s="89"/>
      <c r="L270" s="37"/>
    </row>
  </sheetData>
  <mergeCells count="137">
    <mergeCell ref="B181:B185"/>
    <mergeCell ref="B176:B179"/>
    <mergeCell ref="B156:L157"/>
    <mergeCell ref="H165:H166"/>
    <mergeCell ref="I165:I166"/>
    <mergeCell ref="B165:B166"/>
    <mergeCell ref="G178:H178"/>
    <mergeCell ref="A165:A166"/>
    <mergeCell ref="G165:G166"/>
    <mergeCell ref="A148:L148"/>
    <mergeCell ref="I151:J151"/>
    <mergeCell ref="A150:J150"/>
    <mergeCell ref="A153:B153"/>
    <mergeCell ref="J153:L153"/>
    <mergeCell ref="J165:J166"/>
    <mergeCell ref="A149:L149"/>
    <mergeCell ref="I221:J221"/>
    <mergeCell ref="A207:B207"/>
    <mergeCell ref="D165:D166"/>
    <mergeCell ref="K165:K166"/>
    <mergeCell ref="J207:L207"/>
    <mergeCell ref="G181:H181"/>
    <mergeCell ref="G182:H182"/>
    <mergeCell ref="G183:H183"/>
    <mergeCell ref="B186:B190"/>
    <mergeCell ref="B192:B201"/>
    <mergeCell ref="A204:B204"/>
    <mergeCell ref="A162:C162"/>
    <mergeCell ref="G184:H184"/>
    <mergeCell ref="G185:H185"/>
    <mergeCell ref="B171:B175"/>
    <mergeCell ref="G176:H176"/>
    <mergeCell ref="G179:H179"/>
    <mergeCell ref="E165:E166"/>
    <mergeCell ref="A168:L168"/>
    <mergeCell ref="G177:H177"/>
    <mergeCell ref="A2:C2"/>
    <mergeCell ref="B6:B7"/>
    <mergeCell ref="C6:C7"/>
    <mergeCell ref="H6:H7"/>
    <mergeCell ref="F6:F7"/>
    <mergeCell ref="H2:L2"/>
    <mergeCell ref="A3:L3"/>
    <mergeCell ref="A4:L4"/>
    <mergeCell ref="G6:G7"/>
    <mergeCell ref="D6:D7"/>
    <mergeCell ref="A65:B65"/>
    <mergeCell ref="A59:J59"/>
    <mergeCell ref="E78:E79"/>
    <mergeCell ref="F78:F79"/>
    <mergeCell ref="A75:C75"/>
    <mergeCell ref="H78:H79"/>
    <mergeCell ref="B78:B79"/>
    <mergeCell ref="B69:L70"/>
    <mergeCell ref="L78:L79"/>
    <mergeCell ref="A78:A79"/>
    <mergeCell ref="D78:D79"/>
    <mergeCell ref="A110:C110"/>
    <mergeCell ref="B103:L104"/>
    <mergeCell ref="A81:L81"/>
    <mergeCell ref="B82:B84"/>
    <mergeCell ref="I78:I79"/>
    <mergeCell ref="J78:J79"/>
    <mergeCell ref="K78:K79"/>
    <mergeCell ref="I6:I7"/>
    <mergeCell ref="E6:E7"/>
    <mergeCell ref="A111:L111"/>
    <mergeCell ref="H110:L110"/>
    <mergeCell ref="D75:G75"/>
    <mergeCell ref="H75:L75"/>
    <mergeCell ref="G78:G79"/>
    <mergeCell ref="A76:L76"/>
    <mergeCell ref="A77:L77"/>
    <mergeCell ref="A9:L9"/>
    <mergeCell ref="K6:K7"/>
    <mergeCell ref="J6:J7"/>
    <mergeCell ref="A163:L163"/>
    <mergeCell ref="J113:J114"/>
    <mergeCell ref="H113:H114"/>
    <mergeCell ref="I60:J63"/>
    <mergeCell ref="C113:C114"/>
    <mergeCell ref="A6:A7"/>
    <mergeCell ref="L6:L7"/>
    <mergeCell ref="J65:L65"/>
    <mergeCell ref="I219:K219"/>
    <mergeCell ref="B218:C218"/>
    <mergeCell ref="C219:D219"/>
    <mergeCell ref="H162:L162"/>
    <mergeCell ref="B214:L215"/>
    <mergeCell ref="J204:L204"/>
    <mergeCell ref="C165:C166"/>
    <mergeCell ref="A164:L164"/>
    <mergeCell ref="F165:F166"/>
    <mergeCell ref="L165:L166"/>
    <mergeCell ref="A112:L112"/>
    <mergeCell ref="E113:E114"/>
    <mergeCell ref="G43:H43"/>
    <mergeCell ref="G44:H44"/>
    <mergeCell ref="I97:J97"/>
    <mergeCell ref="A99:B99"/>
    <mergeCell ref="J99:L99"/>
    <mergeCell ref="B85:B86"/>
    <mergeCell ref="B88:B91"/>
    <mergeCell ref="C78:C79"/>
    <mergeCell ref="B12:B14"/>
    <mergeCell ref="G15:H15"/>
    <mergeCell ref="G27:H27"/>
    <mergeCell ref="G28:H28"/>
    <mergeCell ref="B15:B16"/>
    <mergeCell ref="B17:B25"/>
    <mergeCell ref="G16:H16"/>
    <mergeCell ref="G29:H29"/>
    <mergeCell ref="B46:B48"/>
    <mergeCell ref="B49:B50"/>
    <mergeCell ref="B52:B54"/>
    <mergeCell ref="B34:B35"/>
    <mergeCell ref="B41:B42"/>
    <mergeCell ref="B43:B44"/>
    <mergeCell ref="B38:B40"/>
    <mergeCell ref="A113:A114"/>
    <mergeCell ref="L113:L114"/>
    <mergeCell ref="K113:K114"/>
    <mergeCell ref="G113:G114"/>
    <mergeCell ref="D113:D114"/>
    <mergeCell ref="F113:F114"/>
    <mergeCell ref="B113:B114"/>
    <mergeCell ref="I113:I114"/>
    <mergeCell ref="B142:L143"/>
    <mergeCell ref="G30:H30"/>
    <mergeCell ref="G31:H31"/>
    <mergeCell ref="G32:H32"/>
    <mergeCell ref="B27:B32"/>
    <mergeCell ref="B132:B134"/>
    <mergeCell ref="B119:B121"/>
    <mergeCell ref="A96:J96"/>
    <mergeCell ref="B123:B130"/>
    <mergeCell ref="A116:L116"/>
  </mergeCells>
  <printOptions/>
  <pageMargins left="0.7480314960629921" right="0.5511811023622047" top="0.31496062992125984" bottom="0.35433070866141736" header="0.5905511811023623" footer="0.35433070866141736"/>
  <pageSetup horizontalDpi="600" verticalDpi="600" orientation="landscape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rukcn</cp:lastModifiedBy>
  <cp:lastPrinted>2010-03-22T13:00:37Z</cp:lastPrinted>
  <dcterms:created xsi:type="dcterms:W3CDTF">1996-10-14T23:33:28Z</dcterms:created>
  <dcterms:modified xsi:type="dcterms:W3CDTF">2010-03-23T12:29:12Z</dcterms:modified>
  <cp:category/>
  <cp:version/>
  <cp:contentType/>
  <cp:contentStatus/>
</cp:coreProperties>
</file>